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ev\AM-ORBIT\frontend\public\assets\downloads\"/>
    </mc:Choice>
  </mc:AlternateContent>
  <xr:revisionPtr revIDLastSave="0" documentId="13_ncr:1_{1B9DAE0E-9735-4C21-B586-10543AC65B6C}" xr6:coauthVersionLast="47" xr6:coauthVersionMax="47" xr10:uidLastSave="{00000000-0000-0000-0000-000000000000}"/>
  <bookViews>
    <workbookView xWindow="0" yWindow="0" windowWidth="24000" windowHeight="13680" xr2:uid="{00000000-000D-0000-FFFF-FFFF00000000}"/>
  </bookViews>
  <sheets>
    <sheet name="0. Bắt đầu" sheetId="1" r:id="rId1"/>
    <sheet name="1. Brief sự kiện" sheetId="2" r:id="rId2"/>
    <sheet name="2. Brief tại điểm bán" sheetId="3" r:id="rId3"/>
    <sheet name="3. Chấm điểm" sheetId="4" r:id="rId4"/>
    <sheet name="4. Danh mục" sheetId="5" state="hidden" r:id="rId5"/>
  </sheets>
  <definedNames>
    <definedName name="_xlnm.Print_Area" localSheetId="0">'0. Bắt đầu'!$A$1:$I$45</definedName>
    <definedName name="_xlnm.Print_Area" localSheetId="1">'1. Brief sự kiện'!$A$5:$E$40</definedName>
    <definedName name="_xlnm.Print_Area" localSheetId="2">'2. Brief tại điểm bán'!$A$5:$E$18</definedName>
    <definedName name="_xlnm.Print_Area" localSheetId="3">'3. Chấm điểm'!$A$1:$O$41</definedName>
    <definedName name="_xlnm.Print_Titles" localSheetId="1">'1. Brief sự kiện'!$5:$5</definedName>
    <definedName name="_xlnm.Print_Titles" localSheetId="2">'2. Brief tại điểm bán'!$5:$5</definedName>
    <definedName name="_xlnm.Print_Titles" localSheetId="3">'3. Chấm điểm'!$4:$4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1" i="4" l="1"/>
  <c r="D41" i="4"/>
  <c r="F40" i="4"/>
  <c r="D40" i="4"/>
  <c r="F39" i="4"/>
  <c r="D39" i="4"/>
  <c r="E39" i="4" s="1"/>
  <c r="F38" i="4"/>
  <c r="D38" i="4"/>
  <c r="E38" i="4" s="1"/>
  <c r="F37" i="4"/>
  <c r="D37" i="4"/>
  <c r="E37" i="4" s="1"/>
  <c r="F36" i="4"/>
  <c r="D36" i="4"/>
  <c r="F35" i="4"/>
  <c r="D35" i="4"/>
  <c r="E35" i="4" s="1"/>
  <c r="K35" i="4" s="1"/>
  <c r="F34" i="4"/>
  <c r="D34" i="4"/>
  <c r="F33" i="4"/>
  <c r="D33" i="4"/>
  <c r="F32" i="4"/>
  <c r="D32" i="4"/>
  <c r="F31" i="4"/>
  <c r="D31" i="4"/>
  <c r="E31" i="4" s="1"/>
  <c r="F30" i="4"/>
  <c r="D30" i="4"/>
  <c r="E30" i="4" s="1"/>
  <c r="F29" i="4"/>
  <c r="D29" i="4"/>
  <c r="F28" i="4"/>
  <c r="D28" i="4"/>
  <c r="E28" i="4" s="1"/>
  <c r="F27" i="4"/>
  <c r="D27" i="4"/>
  <c r="F26" i="4"/>
  <c r="D26" i="4"/>
  <c r="F25" i="4"/>
  <c r="D25" i="4"/>
  <c r="F24" i="4"/>
  <c r="D24" i="4"/>
  <c r="E24" i="4" s="1"/>
  <c r="F23" i="4"/>
  <c r="D23" i="4"/>
  <c r="E23" i="4" s="1"/>
  <c r="F22" i="4"/>
  <c r="D22" i="4"/>
  <c r="E22" i="4" s="1"/>
  <c r="F21" i="4"/>
  <c r="D21" i="4"/>
  <c r="E21" i="4" s="1"/>
  <c r="K20" i="4"/>
  <c r="F20" i="4"/>
  <c r="D20" i="4"/>
  <c r="E20" i="4" s="1"/>
  <c r="F19" i="4"/>
  <c r="D19" i="4"/>
  <c r="F18" i="4"/>
  <c r="D18" i="4"/>
  <c r="F17" i="4"/>
  <c r="D17" i="4"/>
  <c r="F16" i="4"/>
  <c r="D16" i="4"/>
  <c r="E16" i="4" s="1"/>
  <c r="F15" i="4"/>
  <c r="D15" i="4"/>
  <c r="F14" i="4"/>
  <c r="D14" i="4"/>
  <c r="F13" i="4"/>
  <c r="D13" i="4"/>
  <c r="E13" i="4" s="1"/>
  <c r="F12" i="4"/>
  <c r="D12" i="4"/>
  <c r="E12" i="4" s="1"/>
  <c r="F11" i="4"/>
  <c r="D11" i="4"/>
  <c r="F10" i="4"/>
  <c r="D10" i="4"/>
  <c r="E10" i="4" s="1"/>
  <c r="F9" i="4"/>
  <c r="D9" i="4"/>
  <c r="E9" i="4" s="1"/>
  <c r="F8" i="4"/>
  <c r="D8" i="4"/>
  <c r="F7" i="4"/>
  <c r="D7" i="4"/>
  <c r="E7" i="4" s="1"/>
  <c r="F6" i="4"/>
  <c r="D6" i="4"/>
  <c r="E6" i="4" s="1"/>
  <c r="F5" i="4"/>
  <c r="D5" i="4"/>
  <c r="C21" i="2"/>
  <c r="K21" i="4" l="1"/>
  <c r="J21" i="4"/>
  <c r="H21" i="4"/>
  <c r="G21" i="4"/>
  <c r="J24" i="4"/>
  <c r="K24" i="4"/>
  <c r="G28" i="4"/>
  <c r="G22" i="4"/>
  <c r="K22" i="4"/>
  <c r="H22" i="4"/>
  <c r="K39" i="4"/>
  <c r="H39" i="4"/>
  <c r="G39" i="4"/>
  <c r="G23" i="4"/>
  <c r="H23" i="4"/>
  <c r="K23" i="4"/>
  <c r="K6" i="4"/>
  <c r="H6" i="4"/>
  <c r="G6" i="4"/>
  <c r="H20" i="4"/>
  <c r="G20" i="4"/>
  <c r="K13" i="4"/>
  <c r="H13" i="4"/>
  <c r="G13" i="4"/>
  <c r="K16" i="4"/>
  <c r="G16" i="4"/>
  <c r="H16" i="4"/>
  <c r="K7" i="4"/>
  <c r="G7" i="4"/>
  <c r="H7" i="4"/>
  <c r="G9" i="4"/>
  <c r="K9" i="4"/>
  <c r="H9" i="4"/>
  <c r="G12" i="4"/>
  <c r="K12" i="4"/>
  <c r="H12" i="4"/>
  <c r="G38" i="4"/>
  <c r="J38" i="4"/>
  <c r="K38" i="4"/>
  <c r="H38" i="4"/>
  <c r="H31" i="4"/>
  <c r="G31" i="4"/>
  <c r="K31" i="4"/>
  <c r="J14" i="4"/>
  <c r="K37" i="4"/>
  <c r="G37" i="4"/>
  <c r="H37" i="4"/>
  <c r="K10" i="4"/>
  <c r="G10" i="4"/>
  <c r="H10" i="4"/>
  <c r="G30" i="4"/>
  <c r="H30" i="4"/>
  <c r="K30" i="4"/>
  <c r="E5" i="4"/>
  <c r="J5" i="4" s="1"/>
  <c r="J16" i="4"/>
  <c r="E11" i="4"/>
  <c r="J11" i="4" s="1"/>
  <c r="E14" i="4"/>
  <c r="N6" i="4" s="1"/>
  <c r="E17" i="4"/>
  <c r="E34" i="4"/>
  <c r="E29" i="4"/>
  <c r="E36" i="4"/>
  <c r="E19" i="4"/>
  <c r="J19" i="4" s="1"/>
  <c r="J22" i="4"/>
  <c r="E33" i="4"/>
  <c r="J33" i="4" s="1"/>
  <c r="E41" i="4"/>
  <c r="J41" i="4" s="1"/>
  <c r="E15" i="4"/>
  <c r="H28" i="4"/>
  <c r="J28" i="4"/>
  <c r="H35" i="4"/>
  <c r="K28" i="4"/>
  <c r="J39" i="4"/>
  <c r="E8" i="4"/>
  <c r="J23" i="4"/>
  <c r="E27" i="4"/>
  <c r="E18" i="4"/>
  <c r="E25" i="4"/>
  <c r="J25" i="4" s="1"/>
  <c r="G35" i="4"/>
  <c r="E26" i="4"/>
  <c r="G24" i="4"/>
  <c r="E32" i="4"/>
  <c r="H24" i="4"/>
  <c r="E40" i="4"/>
  <c r="N9" i="4" l="1"/>
  <c r="F29" i="1"/>
  <c r="C29" i="1"/>
  <c r="B29" i="1"/>
  <c r="J6" i="4"/>
  <c r="K15" i="4"/>
  <c r="H15" i="4"/>
  <c r="N7" i="4"/>
  <c r="G15" i="4"/>
  <c r="K41" i="4"/>
  <c r="H41" i="4"/>
  <c r="G41" i="4"/>
  <c r="K19" i="4"/>
  <c r="H19" i="4"/>
  <c r="G19" i="4"/>
  <c r="H8" i="4"/>
  <c r="K8" i="4"/>
  <c r="G8" i="4"/>
  <c r="H32" i="4"/>
  <c r="G32" i="4"/>
  <c r="K32" i="4"/>
  <c r="K36" i="4"/>
  <c r="H36" i="4"/>
  <c r="G36" i="4"/>
  <c r="K26" i="4"/>
  <c r="G26" i="4"/>
  <c r="H26" i="4"/>
  <c r="J36" i="4"/>
  <c r="N10" i="4"/>
  <c r="K5" i="4"/>
  <c r="H5" i="4"/>
  <c r="N11" i="4"/>
  <c r="G5" i="4"/>
  <c r="H29" i="4"/>
  <c r="G29" i="4"/>
  <c r="K29" i="4"/>
  <c r="K34" i="4"/>
  <c r="H34" i="4"/>
  <c r="G34" i="4"/>
  <c r="K11" i="4"/>
  <c r="H11" i="4"/>
  <c r="G11" i="4"/>
  <c r="M5" i="4" s="1"/>
  <c r="K33" i="4"/>
  <c r="H33" i="4"/>
  <c r="G33" i="4"/>
  <c r="K25" i="4"/>
  <c r="H25" i="4"/>
  <c r="G25" i="4"/>
  <c r="G18" i="4"/>
  <c r="N8" i="4"/>
  <c r="H18" i="4"/>
  <c r="K18" i="4"/>
  <c r="K17" i="4"/>
  <c r="H17" i="4"/>
  <c r="G17" i="4"/>
  <c r="K27" i="4"/>
  <c r="H27" i="4"/>
  <c r="G27" i="4"/>
  <c r="N5" i="4"/>
  <c r="H40" i="4"/>
  <c r="G40" i="4"/>
  <c r="K40" i="4"/>
  <c r="K14" i="4"/>
  <c r="H14" i="4"/>
  <c r="G14" i="4"/>
  <c r="M6" i="4" s="1"/>
  <c r="O6" i="4" s="1"/>
  <c r="J8" i="4"/>
  <c r="M9" i="4" l="1"/>
  <c r="O9" i="4" s="1"/>
  <c r="J7" i="4"/>
  <c r="M11" i="4"/>
  <c r="M14" i="4" s="1"/>
  <c r="M10" i="4"/>
  <c r="O11" i="4"/>
  <c r="F7" i="1" s="1"/>
  <c r="M15" i="4"/>
  <c r="C31" i="1"/>
  <c r="F30" i="1"/>
  <c r="B30" i="1"/>
  <c r="O10" i="4"/>
  <c r="C30" i="1"/>
  <c r="O5" i="4"/>
  <c r="M17" i="4"/>
  <c r="F10" i="1" s="1"/>
  <c r="B31" i="1"/>
  <c r="M7" i="4"/>
  <c r="O7" i="4" s="1"/>
  <c r="M8" i="4"/>
  <c r="O8" i="4" s="1"/>
  <c r="F31" i="1"/>
  <c r="J9" i="4" l="1"/>
  <c r="C32" i="1" l="1"/>
  <c r="J10" i="4"/>
  <c r="C33" i="1" s="1"/>
  <c r="F32" i="1"/>
  <c r="B32" i="1"/>
  <c r="J12" i="4" l="1"/>
  <c r="J13" i="4" s="1"/>
  <c r="F33" i="1"/>
  <c r="B33" i="1"/>
  <c r="J15" i="4" l="1"/>
  <c r="J17" i="4" s="1"/>
  <c r="J18" i="4" s="1"/>
  <c r="J20" i="4" s="1"/>
  <c r="J26" i="4" l="1"/>
  <c r="J27" i="4" s="1"/>
  <c r="J29" i="4" s="1"/>
  <c r="J30" i="4" s="1"/>
  <c r="J31" i="4" s="1"/>
  <c r="J32" i="4" s="1"/>
  <c r="J34" i="4" s="1"/>
  <c r="J35" i="4" s="1"/>
  <c r="J37" i="4" s="1"/>
  <c r="J40" i="4" s="1"/>
  <c r="M16" i="4" s="1"/>
  <c r="F9" i="1" s="1"/>
  <c r="F28" i="1" l="1"/>
</calcChain>
</file>

<file path=xl/sharedStrings.xml><?xml version="1.0" encoding="utf-8"?>
<sst xmlns="http://schemas.openxmlformats.org/spreadsheetml/2006/main" count="392" uniqueCount="213">
  <si>
    <t>MẪU BRIEF SỰ KIỆN</t>
  </si>
  <si>
    <t>Điền một lần, file tự chấm brief đủ chưa trước khi gửi agency.</t>
  </si>
  <si>
    <t>Bản trống: nhập thông tin chương trình của bạn vào cột Ô nhập ở sheet 1 và sheet 2.</t>
  </si>
  <si>
    <t>3 BƯỚC DÙNG</t>
  </si>
  <si>
    <t>BRIEF ĐỦ</t>
  </si>
  <si>
    <t>1</t>
  </si>
  <si>
    <t>Mở sheet 1, nhập thông tin của bạn vào cột Ô nhập, thay hết các ô cam (chữ ví dụ). Ô đã nhập chuyển xanh, ô bắt buộc còn trống hiện đỏ.</t>
  </si>
  <si>
    <t>2</t>
  </si>
  <si>
    <t>Có sampling, booth, roadshow tại điểm bán thì để ô «Có chạy tại điểm bán» là Có và điền thêm sheet 2; không chạy thì chọn Không.</t>
  </si>
  <si>
    <t>3</t>
  </si>
  <si>
    <t>Quay lại đây xem điểm. Đủ rồi thì in PDF hoặc chép sang bản Word để gửi agency.</t>
  </si>
  <si>
    <t>Điểm đo mức hoàn thành ô nhập, chưa đánh giá nội dung. Câu theo ngưỡng 60% và 85% chỉ hiện khi không còn mục bắt buộc trống; ngưỡng là gợi ý của mẫu, không phải số đo.</t>
  </si>
  <si>
    <t>MỨC ĐỦ CỦA BRIEF (theo điểm)</t>
  </si>
  <si>
    <t>ĐỦ THEO 6 NHÓM</t>
  </si>
  <si>
    <t>Ô BẮT BUỘC CÒN TRỐNG (5 mục đầu)</t>
  </si>
  <si>
    <t>KÝ HIỆU</t>
  </si>
  <si>
    <t>Ô vàng</t>
  </si>
  <si>
    <t>Mục không bắt buộc còn trống: điền nếu có thông tin.</t>
  </si>
  <si>
    <t>Ô cam</t>
  </si>
  <si>
    <t>Còn nguyên chữ ví dụ: thay bằng thông tin của bạn (vẫn tính điểm để bạn thấy kết quả).</t>
  </si>
  <si>
    <t>Ô đỏ</t>
  </si>
  <si>
    <t>Mục bắt buộc còn trống: agency gần như chắc chắn sẽ hỏi lại.</t>
  </si>
  <si>
    <t>Ô xanh</t>
  </si>
  <si>
    <t>Bạn đã nhập, được tính điểm.</t>
  </si>
  <si>
    <t>Ô xám</t>
  </si>
  <si>
    <t>Ô tự tính, không cần sửa (các sheet đã khóa, chỉ mở cột Ô nhập).</t>
  </si>
  <si>
    <t>Gửi brief cho A.M Agency để nhận báo giá sơ bộ trong 48 giờ làm việc · amagency.vn/bao-gia</t>
  </si>
  <si>
    <t>Mẫu của A.M Agency – amagency.vn</t>
  </si>
  <si>
    <t>BRIEF SỰ KIỆN</t>
  </si>
  <si>
    <t>Xem điểm ›</t>
  </si>
  <si>
    <t>Nhập thông tin của bạn vào cột Ô nhập. Ô cam là chữ ví dụ chưa thay, ô xanh là đã nhập, ô đỏ là mục bắt buộc còn trống, ô vàng là mục không bắt buộc còn trống. Cột Gợi ý chỉ để đọc.</t>
  </si>
  <si>
    <t>Nhóm</t>
  </si>
  <si>
    <t>Mục</t>
  </si>
  <si>
    <t>Ô nhập</t>
  </si>
  <si>
    <t>Gợi ý ghi gì</t>
  </si>
  <si>
    <t>Mức</t>
  </si>
  <si>
    <t>Cách chọn agency</t>
  </si>
  <si>
    <t>Công ty / nhãn hàng, người gửi, điện thoại, email, ngày gửi</t>
  </si>
  <si>
    <t>Tên công ty và nhãn hàng, người gửi, số điện thoại, email, ngày gửi brief.</t>
  </si>
  <si>
    <t>Bắt buộc</t>
  </si>
  <si>
    <t>Mục tiêu</t>
  </si>
  <si>
    <t>Tên chương trình, chủ đề tạm</t>
  </si>
  <si>
    <t>Tên tạm cũng được. Ghi (tạm) nếu muốn agency đề xuất chủ đề.</t>
  </si>
  <si>
    <t>Loại sự kiện</t>
  </si>
  <si>
    <t>Chọn trong danh sách thả xuống.</t>
  </si>
  <si>
    <t>Bối cảnh, vì sao làm lúc này</t>
  </si>
  <si>
    <t>Sản phẩm gì, thị trường ra sao, chuyện gì khiến phải làm sự kiện lúc này.</t>
  </si>
  <si>
    <t>Nên có</t>
  </si>
  <si>
    <t>Mục tiêu kinh doanh</t>
  </si>
  <si>
    <t>Sau sự kiện, công ty muốn bán được gì, mở được kênh nào.</t>
  </si>
  <si>
    <t>Mục tiêu truyền thông, thông điệp chính</t>
  </si>
  <si>
    <t>Một câu khách cần nhớ khi ra về.</t>
  </si>
  <si>
    <t>Đo thành công bằng gì</t>
  </si>
  <si>
    <t>Chỉ số nào cho biết sự kiện thành công, ai đếm.</t>
  </si>
  <si>
    <t>Khách</t>
  </si>
  <si>
    <t>Nhóm khách và số dự kiến từng nhóm</t>
  </si>
  <si>
    <t>Chia theo nhóm, mỗi nhóm một con số dự kiến.</t>
  </si>
  <si>
    <t>Số khách tối đa và mức linh hoạt</t>
  </si>
  <si>
    <t>Số dự kiến, số tối đa, ngày chốt danh sách khách.</t>
  </si>
  <si>
    <t>Khách đặc biệt (VIP, báo chí)</t>
  </si>
  <si>
    <t>Ai phát biểu, ai cần đón riêng, báo chí cần gì.</t>
  </si>
  <si>
    <t>Thời gian và địa điểm</t>
  </si>
  <si>
    <t>Ngày dự kiến, ngày không được</t>
  </si>
  <si>
    <t>Ghi ngày dự kiến, khoảng có thể dời và những ngày chắc chắn không được.</t>
  </si>
  <si>
    <t>Khung giờ</t>
  </si>
  <si>
    <t>Giờ đón khách, giờ kết thúc, có tiệc hay không.</t>
  </si>
  <si>
    <t>Khu vực, địa điểm đã có hay cần tìm</t>
  </si>
  <si>
    <t>Thành phố, khu vực; địa điểm đã đặt hay cần agency tìm.</t>
  </si>
  <si>
    <t>Ngân sách</t>
  </si>
  <si>
    <t>Ngân sách dự kiến (dải), đã gồm phí agency, VAT chưa</t>
  </si>
  <si>
    <t>Ghi một dải, nói rõ đã gồm phí agency và VAT chưa.</t>
  </si>
  <si>
    <t>Hạng mục ưu tiên chi</t>
  </si>
  <si>
    <t>Phần nào cần chi mạnh, phần nào giữ gọn.</t>
  </si>
  <si>
    <t>Phạm vi việc</t>
  </si>
  <si>
    <t>Phần việc thuê agency</t>
  </si>
  <si>
    <t>Chọn Có ở phần nào muốn agency làm.</t>
  </si>
  <si>
    <t xml:space="preserve">   · Ý tưởng, chủ đề</t>
  </si>
  <si>
    <t xml:space="preserve">   · Thiết kế</t>
  </si>
  <si>
    <t xml:space="preserve">   · Sản xuất, dàn dựng</t>
  </si>
  <si>
    <t xml:space="preserve">   · Địa điểm, hội trường</t>
  </si>
  <si>
    <t xml:space="preserve">   · Tiệc, teabreak</t>
  </si>
  <si>
    <t xml:space="preserve">   · Quà tặng khách mời</t>
  </si>
  <si>
    <t xml:space="preserve">   · Tiết mục giải trí</t>
  </si>
  <si>
    <t xml:space="preserve">   · Nhân sự vận hành</t>
  </si>
  <si>
    <t xml:space="preserve">   · MC</t>
  </si>
  <si>
    <t xml:space="preserve">   · Quay phim, chụp ảnh</t>
  </si>
  <si>
    <t xml:space="preserve">   · Truyền thông, mời báo chí</t>
  </si>
  <si>
    <t>Phần doanh nghiệp tự lo</t>
  </si>
  <si>
    <t>Việc công ty tự làm, để agency không báo giá trùng.</t>
  </si>
  <si>
    <t>Ngoài phạm vi</t>
  </si>
  <si>
    <t>Việc agency không cần báo giá, để tránh phát sinh về sau.</t>
  </si>
  <si>
    <t>Vật phẩm có sẵn dùng lại</t>
  </si>
  <si>
    <t>Quầy, standee, đồng phục, quà còn dùng được.</t>
  </si>
  <si>
    <t>Thêm</t>
  </si>
  <si>
    <t>Tone, phong cách, tham chiếu</t>
  </si>
  <si>
    <t>Vài tính từ và 2-3 ảnh tham chiếu.</t>
  </si>
  <si>
    <t>Điều không được làm (màu, chữ, đối thủ)</t>
  </si>
  <si>
    <t>Màu, chữ, hình ảnh cần tránh; quy định của tập đoàn; tên đối thủ không được nhắc.</t>
  </si>
  <si>
    <t>Lịch chọn agency: ngày gửi brief, hạn đề xuất lần đầu, vòng góp ý, ngày chốt</t>
  </si>
  <si>
    <t>Ngày gửi brief, hạn nộp đề xuất lần đầu, số vòng góp ý, ngày chốt agency.</t>
  </si>
  <si>
    <t>Người liên hệ và người duyệt cuối</t>
  </si>
  <si>
    <t>Chức danh người trao đổi hằng ngày và người ký duyệt.</t>
  </si>
  <si>
    <t>Cần ký bảo mật không</t>
  </si>
  <si>
    <t>Chọn Có nếu brief có thông tin chưa công bố.</t>
  </si>
  <si>
    <t>BRIEF TẠI ĐIỂM BÁN (ACTIVATION, SAMPLING, BOOTH, ROADSHOW)</t>
  </si>
  <si>
    <t>Điền thêm khi chương trình có chạy tại siêu thị, cửa hàng, trường, văn phòng. Cùng quy tắc màu với sheet 1.</t>
  </si>
  <si>
    <t>Bật phần này</t>
  </si>
  <si>
    <t>Có chạy tại điểm bán?</t>
  </si>
  <si>
    <t>Có</t>
  </si>
  <si>
    <t>Chọn Không nếu chỉ làm sự kiện: sheet này không tính điểm.</t>
  </si>
  <si>
    <t>Sản phẩm, quy cách, bảo quản</t>
  </si>
  <si>
    <t>Sản phẩm gì, đóng gói ra sao, có cần tủ mát, kho lạnh không.</t>
  </si>
  <si>
    <t>Nhóm người tiêu dùng muốn gặp</t>
  </si>
  <si>
    <t>Ai cần được nếm thử: độ tuổi, thói quen mua, đi cùng ai.</t>
  </si>
  <si>
    <t>Loại điểm</t>
  </si>
  <si>
    <t>Danh sách điểm hoặc số điểm giả định</t>
  </si>
  <si>
    <t>Gửi danh sách nếu có; chưa có thì ghi số điểm và khu vực.</t>
  </si>
  <si>
    <t>Số điểm chạy cùng lúc</t>
  </si>
  <si>
    <t>Số điểm chạy cùng một lúc quyết định số người và số quầy.</t>
  </si>
  <si>
    <t>Ngày trong tuần, khung ca, số ngày</t>
  </si>
  <si>
    <t>Ngày nào trong tuần, ca mấy giờ, chạy bao nhiêu ngày.</t>
  </si>
  <si>
    <t>Hàng mẫu và quà: bên nào chuẩn bị, giao đến đâu</t>
  </si>
  <si>
    <t>Bên nào mua hoặc xuất kho, giao về đâu, trước bao lâu.</t>
  </si>
  <si>
    <t>Ai giữ và đếm hàng mẫu</t>
  </si>
  <si>
    <t>Người nhận, giữ, đếm tồn mỗi ca và ký biên bản.</t>
  </si>
  <si>
    <t>Ai book mặt bằng tại điểm</t>
  </si>
  <si>
    <t>Công ty tự liên hệ siêu thị hay nhờ agency làm.</t>
  </si>
  <si>
    <t>Booth, POSM có sẵn từ đợt trước</t>
  </si>
  <si>
    <t>Quầy, kệ, POSM còn dùng được, đang để ở đâu.</t>
  </si>
  <si>
    <t>Ngân sách phần tại điểm bán, gồm những khoản nào</t>
  </si>
  <si>
    <t>Đã có ngân sách riêng chưa, gồm nhân sự, vật dụng, quà, phí mặt bằng hay không.</t>
  </si>
  <si>
    <t>KPI và cách đếm</t>
  </si>
  <si>
    <t>Lượt dùng thử, lượt đăng ký, lượt chơi; đếm bằng cách nào.</t>
  </si>
  <si>
    <t>Báo cáo cần nhận</t>
  </si>
  <si>
    <t>Cần ảnh, số theo ca hay theo ngày, gửi qua kênh nào.</t>
  </si>
  <si>
    <t>CHẤM ĐIỂM BRIEF</t>
  </si>
  <si>
    <t>Sheet tự tính, không cần sửa. Bắt buộc 3 điểm, Nên có 2 điểm, Thêm 1 điểm; ô trống hoặc trùng câu gợi ý tính 0. Phần tại điểm bán chỉ tính khi sheet 2 chọn Có.</t>
  </si>
  <si>
    <t>Thuộc sheet</t>
  </si>
  <si>
    <t>Điểm tối đa</t>
  </si>
  <si>
    <t>Đã điền?</t>
  </si>
  <si>
    <t>Điểm</t>
  </si>
  <si>
    <t>Trạng thái</t>
  </si>
  <si>
    <t>Câu agency sẽ hỏi nếu trống</t>
  </si>
  <si>
    <t>Thứ tự</t>
  </si>
  <si>
    <t>Còn ví dụ?</t>
  </si>
  <si>
    <t>Tổng hợp</t>
  </si>
  <si>
    <t>Điểm có</t>
  </si>
  <si>
    <t>Tối đa</t>
  </si>
  <si>
    <t>% đủ</t>
  </si>
  <si>
    <t>Brief sự kiện</t>
  </si>
  <si>
    <t>Agency liên hệ ai, qua số điện thoại và email nào?</t>
  </si>
  <si>
    <t>Chương trình tên gì, chủ đề đã chốt hay để agency đề xuất?</t>
  </si>
  <si>
    <t>Đây là lễ ra mắt, hội nghị hay activation?</t>
  </si>
  <si>
    <t>Vì sao công ty làm sự kiện vào thời điểm này?</t>
  </si>
  <si>
    <t>Sau sự kiện, công ty cần đạt kết quả kinh doanh gì?</t>
  </si>
  <si>
    <t>Khách ra về cần nhớ thông điệp nào?</t>
  </si>
  <si>
    <t>Công ty đo thành công bằng chỉ số nào?</t>
  </si>
  <si>
    <t>Cả brief</t>
  </si>
  <si>
    <t>Khách gồm những nhóm nào, mỗi nhóm bao nhiêu người?</t>
  </si>
  <si>
    <t>Số khách tối đa là bao nhiêu, khi nào chốt danh sách?</t>
  </si>
  <si>
    <t>Cho biểu đồ tròn</t>
  </si>
  <si>
    <t>Có khách VIP, người phát biểu hay báo chí cần sắp xếp riêng không?</t>
  </si>
  <si>
    <t>Đã điền</t>
  </si>
  <si>
    <t>Ngày nào dự kiến, ngày nào không được?</t>
  </si>
  <si>
    <t>Còn thiếu</t>
  </si>
  <si>
    <t>Sự kiện diễn ra trong khung giờ nào, có tiệc không?</t>
  </si>
  <si>
    <t>Ô bắt buộc còn trống</t>
  </si>
  <si>
    <t>Sự kiện ở đâu, địa điểm đã có hay cần tìm?</t>
  </si>
  <si>
    <t>Ô còn chữ ví dụ</t>
  </si>
  <si>
    <t>Ngân sách dự kiến khoảng bao nhiêu, đã gồm phí agency và VAT chưa?</t>
  </si>
  <si>
    <t>Nếu phải cắt bớt, phần nào giữ lại?</t>
  </si>
  <si>
    <t>Công ty muốn agency làm những phần việc nào?</t>
  </si>
  <si>
    <t>Phần nào công ty tự làm?</t>
  </si>
  <si>
    <t>Có phần việc nào ngoài phạm vi, agency không cần báo giá?</t>
  </si>
  <si>
    <t>Có vật phẩm nào dùng lại được không?</t>
  </si>
  <si>
    <t>Phong cách mong muốn là gì, có ảnh tham chiếu không?</t>
  </si>
  <si>
    <t>Có màu, chữ hay hình ảnh nào phải tránh không?</t>
  </si>
  <si>
    <t>Lịch chọn agency thế nào: hạn đề xuất lần đầu, mấy vòng góp ý, ngày nào chốt?</t>
  </si>
  <si>
    <t>Ai là người liên hệ, ai duyệt cuối?</t>
  </si>
  <si>
    <t>Có cần ký thỏa thuận bảo mật trước khi gửi chi tiết không?</t>
  </si>
  <si>
    <t>Tại điểm bán</t>
  </si>
  <si>
    <t>Sản phẩm bảo quản thế nào, quầy có cần tủ mát không?</t>
  </si>
  <si>
    <t>Nhãn hàng muốn người tiêu dùng nào dùng thử?</t>
  </si>
  <si>
    <t>Chạy ở siêu thị, cửa hàng tiện lợi hay nơi khác?</t>
  </si>
  <si>
    <t>Chạy ở bao nhiêu điểm, khu vực nào?</t>
  </si>
  <si>
    <t>Mỗi ngày chạy cùng lúc bao nhiêu điểm?</t>
  </si>
  <si>
    <t>Chạy những ngày nào, ca mấy giờ, bao lâu?</t>
  </si>
  <si>
    <t>Hàng mẫu và quà do bên nào chuẩn bị, giao về đâu?</t>
  </si>
  <si>
    <t>Ai giữ hàng mẫu và đếm tồn sau mỗi ca?</t>
  </si>
  <si>
    <t>Bên nào liên hệ siêu thị để đặt chỗ đặt quầy?</t>
  </si>
  <si>
    <t>Có quầy, POSM nào dùng lại được không?</t>
  </si>
  <si>
    <t>Ngân sách phần tại điểm bán gồm những khoản nào?</t>
  </si>
  <si>
    <t>KPI là gì, đếm bằng cách nào?</t>
  </si>
  <si>
    <t>Công ty cần nhận báo cáo gì, gửi khi nào?</t>
  </si>
  <si>
    <t>Danh mục cho các ô chọn. Thêm lựa chọn thì ghi tiếp xuống dưới trong cùng cột.</t>
  </si>
  <si>
    <t>Có / Không</t>
  </si>
  <si>
    <t>Hội nghị khách hàng</t>
  </si>
  <si>
    <t>Siêu thị</t>
  </si>
  <si>
    <t>Khai trương</t>
  </si>
  <si>
    <t>Không</t>
  </si>
  <si>
    <t>Cửa hàng tiện lợi</t>
  </si>
  <si>
    <t>Lễ ra mắt sản phẩm</t>
  </si>
  <si>
    <t>Chưa rõ</t>
  </si>
  <si>
    <t>Chợ</t>
  </si>
  <si>
    <t>Brand Activation</t>
  </si>
  <si>
    <t>Trường học</t>
  </si>
  <si>
    <t>Gala Dinner</t>
  </si>
  <si>
    <t>Văn phòng</t>
  </si>
  <si>
    <t>Team Building</t>
  </si>
  <si>
    <t>Trung tâm thương mại</t>
  </si>
  <si>
    <t>Lễ kỷ niệm</t>
  </si>
  <si>
    <t>Khác</t>
  </si>
  <si>
    <t>Hotline/Zalo: 0922 891 212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</si>
</sst>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&quot;"/>
  </numFmts>
  <fonts count="30" x14ac:knownFonts="1">
    <font>
      <sz val="11"/>
      <color theme="1"/>
      <name val="Calibri"/>
      <family val="2"/>
      <scheme val="minor"/>
    </font>
    <font>
      <i/>
      <sz val="9"/>
      <color rgb="FF667085"/>
      <name val="Arial"/>
    </font>
    <font>
      <b/>
      <sz val="10"/>
      <color rgb="FFFFFFFF"/>
      <name val="Arial"/>
    </font>
    <font>
      <sz val="10"/>
      <color rgb="FF1F2937"/>
      <name val="Arial"/>
    </font>
    <font>
      <b/>
      <sz val="16"/>
      <color rgb="FF1F3B5C"/>
      <name val="Arial"/>
    </font>
    <font>
      <i/>
      <sz val="9"/>
      <color rgb="FF9C5700"/>
      <name val="Arial"/>
    </font>
    <font>
      <sz val="9"/>
      <color rgb="FF667085"/>
      <name val="Arial"/>
    </font>
    <font>
      <b/>
      <sz val="10"/>
      <color rgb="FF2A6F97"/>
      <name val="Arial"/>
    </font>
    <font>
      <sz val="11"/>
      <color rgb="FF1F2937"/>
      <name val="Arial"/>
    </font>
    <font>
      <i/>
      <sz val="10"/>
      <color rgb="FF8A94A6"/>
      <name val="Arial"/>
    </font>
    <font>
      <b/>
      <sz val="10"/>
      <color rgb="FF9C1C13"/>
      <name val="Arial"/>
    </font>
    <font>
      <b/>
      <sz val="11"/>
      <color rgb="FF1F2937"/>
      <name val="Arial"/>
    </font>
    <font>
      <sz val="10"/>
      <color rgb="FF667085"/>
      <name val="Arial"/>
    </font>
    <font>
      <sz val="8"/>
      <color rgb="FF8A94A6"/>
      <name val="Arial"/>
    </font>
    <font>
      <b/>
      <sz val="10"/>
      <color rgb="FF1F3B5C"/>
      <name val="Arial"/>
    </font>
    <font>
      <i/>
      <sz val="9"/>
      <color rgb="FF8A94A6"/>
      <name val="Arial"/>
    </font>
    <font>
      <b/>
      <u/>
      <sz val="10"/>
      <color rgb="FF2A6F97"/>
      <name val="Arial"/>
    </font>
    <font>
      <b/>
      <sz val="10"/>
      <color rgb="FF1F2937"/>
      <name val="Arial"/>
    </font>
    <font>
      <i/>
      <sz val="10"/>
      <color rgb="FF667085"/>
      <name val="Arial"/>
    </font>
    <font>
      <b/>
      <sz val="22"/>
      <color rgb="FF1F3B5C"/>
      <name val="Arial"/>
    </font>
    <font>
      <sz val="11"/>
      <color rgb="FF667085"/>
      <name val="Arial"/>
    </font>
    <font>
      <b/>
      <sz val="11"/>
      <color rgb="FF1F3B5C"/>
      <name val="Arial"/>
    </font>
    <font>
      <b/>
      <sz val="16"/>
      <color rgb="FFFFFFFF"/>
      <name val="Arial"/>
    </font>
    <font>
      <u/>
      <sz val="10"/>
      <color rgb="FF1849A9"/>
      <name val="Arial"/>
    </font>
    <font>
      <b/>
      <sz val="44"/>
      <color rgb="FF1F3B5C"/>
      <name val="Arial"/>
    </font>
    <font>
      <b/>
      <sz val="10"/>
      <color rgb="FFB54708"/>
      <name val="Arial"/>
    </font>
    <font>
      <i/>
      <sz val="8"/>
      <color rgb="FF667085"/>
      <name val="Arial"/>
    </font>
    <font>
      <sz val="11"/>
      <color rgb="FF9C1C13"/>
      <name val="Arial"/>
    </font>
    <font>
      <b/>
      <sz val="10"/>
      <color rgb="FF1E6B3A"/>
      <name val="Arial"/>
    </font>
    <font>
      <b/>
      <u/>
      <sz val="11"/>
      <color rgb="FF2A6F97"/>
      <name val="Arial"/>
    </font>
  </fonts>
  <fills count="10">
    <fill>
      <patternFill patternType="none"/>
    </fill>
    <fill>
      <patternFill patternType="gray125"/>
    </fill>
    <fill>
      <patternFill patternType="solid">
        <fgColor rgb="FF1F3B5C"/>
        <bgColor rgb="FF1F3B5C"/>
      </patternFill>
    </fill>
    <fill>
      <patternFill patternType="solid">
        <fgColor rgb="FFFFF6D5"/>
        <bgColor rgb="FFFFF6D5"/>
      </patternFill>
    </fill>
    <fill>
      <patternFill patternType="solid">
        <fgColor rgb="FFEEF2F7"/>
        <bgColor rgb="FFEEF2F7"/>
      </patternFill>
    </fill>
    <fill>
      <patternFill patternType="solid">
        <fgColor rgb="FF2A6F97"/>
        <bgColor rgb="FF2A6F97"/>
      </patternFill>
    </fill>
    <fill>
      <patternFill patternType="solid">
        <fgColor rgb="FFFDE3C3"/>
        <bgColor rgb="FFFDE3C3"/>
      </patternFill>
    </fill>
    <fill>
      <patternFill patternType="solid">
        <fgColor rgb="FFFDE2E1"/>
        <bgColor rgb="FFFDE2E1"/>
      </patternFill>
    </fill>
    <fill>
      <patternFill patternType="solid">
        <fgColor rgb="FFDFF3E6"/>
        <bgColor rgb="FFDFF3E6"/>
      </patternFill>
    </fill>
    <fill>
      <patternFill patternType="solid">
        <fgColor rgb="FFE8F1F7"/>
        <bgColor rgb="FFE8F1F7"/>
      </patternFill>
    </fill>
  </fills>
  <borders count="2">
    <border>
      <left/>
      <right/>
      <top/>
      <bottom/>
      <diagonal/>
    </border>
    <border>
      <left style="thin">
        <color rgb="FFD9DEE7"/>
      </left>
      <right style="thin">
        <color rgb="FFD9DEE7"/>
      </right>
      <top style="thin">
        <color rgb="FFD9DEE7"/>
      </top>
      <bottom style="thin">
        <color rgb="FFD9DEE7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9" fillId="0" borderId="0" xfId="0" applyFont="1" applyAlignment="1">
      <alignment horizontal="left" vertical="center" indent="1"/>
    </xf>
    <xf numFmtId="0" fontId="20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  <xf numFmtId="0" fontId="21" fillId="0" borderId="0" xfId="0" applyFont="1" applyAlignment="1">
      <alignment horizontal="left" vertical="center" indent="1"/>
    </xf>
    <xf numFmtId="0" fontId="22" fillId="5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 indent="1"/>
    </xf>
    <xf numFmtId="0" fontId="27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16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left" vertical="center" wrapText="1" indent="1"/>
    </xf>
    <xf numFmtId="0" fontId="8" fillId="3" borderId="1" xfId="0" applyFont="1" applyFill="1" applyBorder="1" applyAlignment="1" applyProtection="1">
      <alignment horizontal="left" vertical="center" wrapText="1" indent="1"/>
      <protection locked="0"/>
    </xf>
    <xf numFmtId="0" fontId="9" fillId="0" borderId="1" xfId="0" applyFont="1" applyBorder="1" applyAlignment="1">
      <alignment horizontal="left" vertical="center" wrapText="1" inden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 indent="1"/>
    </xf>
    <xf numFmtId="0" fontId="8" fillId="4" borderId="1" xfId="0" applyFont="1" applyFill="1" applyBorder="1" applyAlignment="1">
      <alignment horizontal="left" vertical="center" wrapText="1" indent="1"/>
    </xf>
    <xf numFmtId="0" fontId="12" fillId="0" borderId="1" xfId="0" applyFont="1" applyBorder="1" applyAlignment="1">
      <alignment horizontal="left" vertical="center" wrapText="1" indent="1"/>
    </xf>
    <xf numFmtId="0" fontId="14" fillId="0" borderId="0" xfId="0" applyFont="1" applyAlignment="1">
      <alignment horizontal="left" vertical="center" wrapText="1" indent="1"/>
    </xf>
    <xf numFmtId="0" fontId="11" fillId="0" borderId="0" xfId="0" applyFont="1" applyAlignment="1">
      <alignment horizontal="left" vertical="center" wrapText="1" indent="1"/>
    </xf>
    <xf numFmtId="0" fontId="11" fillId="3" borderId="1" xfId="0" applyFont="1" applyFill="1" applyBorder="1" applyAlignment="1" applyProtection="1">
      <alignment horizontal="left" vertical="center" wrapText="1" indent="1"/>
      <protection locked="0"/>
    </xf>
    <xf numFmtId="0" fontId="2" fillId="2" borderId="0" xfId="0" applyFont="1" applyFill="1" applyAlignment="1">
      <alignment horizontal="center" vertical="center" wrapText="1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wrapText="1" indent="1"/>
    </xf>
    <xf numFmtId="0" fontId="12" fillId="0" borderId="1" xfId="0" applyFont="1" applyBorder="1" applyAlignment="1">
      <alignment horizontal="left" vertical="center" indent="1"/>
    </xf>
    <xf numFmtId="1" fontId="3" fillId="0" borderId="1" xfId="0" applyNumberFormat="1" applyFont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 indent="1"/>
    </xf>
    <xf numFmtId="164" fontId="13" fillId="0" borderId="1" xfId="0" applyNumberFormat="1" applyFont="1" applyBorder="1" applyAlignment="1">
      <alignment horizontal="center" vertical="center" wrapText="1"/>
    </xf>
    <xf numFmtId="9" fontId="17" fillId="0" borderId="1" xfId="0" applyNumberFormat="1" applyFont="1" applyBorder="1" applyAlignment="1">
      <alignment horizontal="right" vertical="center" wrapText="1"/>
    </xf>
    <xf numFmtId="0" fontId="17" fillId="4" borderId="1" xfId="0" applyFont="1" applyFill="1" applyBorder="1" applyAlignment="1">
      <alignment horizontal="left" vertical="center" wrapText="1" indent="1"/>
    </xf>
    <xf numFmtId="1" fontId="17" fillId="4" borderId="1" xfId="0" applyNumberFormat="1" applyFont="1" applyFill="1" applyBorder="1" applyAlignment="1">
      <alignment horizontal="center" vertical="center" wrapText="1"/>
    </xf>
    <xf numFmtId="9" fontId="17" fillId="4" borderId="1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 vertical="center" indent="1"/>
    </xf>
    <xf numFmtId="0" fontId="2" fillId="2" borderId="0" xfId="0" applyFont="1" applyFill="1" applyAlignment="1">
      <alignment horizontal="left" vertical="center" wrapText="1" indent="1"/>
    </xf>
    <xf numFmtId="0" fontId="21" fillId="4" borderId="0" xfId="0" applyFont="1" applyFill="1" applyAlignment="1">
      <alignment horizontal="center" vertical="center" wrapText="1"/>
    </xf>
    <xf numFmtId="0" fontId="0" fillId="4" borderId="0" xfId="0" applyFill="1"/>
    <xf numFmtId="0" fontId="23" fillId="0" borderId="0" xfId="0" applyFont="1" applyAlignment="1">
      <alignment horizontal="left" vertical="center" wrapText="1" indent="1"/>
    </xf>
    <xf numFmtId="0" fontId="0" fillId="0" borderId="0" xfId="0"/>
    <xf numFmtId="0" fontId="17" fillId="0" borderId="0" xfId="0" applyFont="1" applyAlignment="1">
      <alignment horizontal="left" vertical="center" wrapText="1" indent="1"/>
    </xf>
    <xf numFmtId="0" fontId="17" fillId="3" borderId="0" xfId="0" applyFont="1" applyFill="1" applyAlignment="1">
      <alignment horizontal="left" vertical="center" wrapText="1" indent="1"/>
    </xf>
    <xf numFmtId="0" fontId="0" fillId="3" borderId="0" xfId="0" applyFill="1"/>
    <xf numFmtId="0" fontId="3" fillId="0" borderId="0" xfId="0" applyFont="1" applyAlignment="1">
      <alignment horizontal="left" vertical="center" wrapText="1" indent="1"/>
    </xf>
    <xf numFmtId="0" fontId="18" fillId="0" borderId="0" xfId="0" applyFont="1" applyAlignment="1">
      <alignment horizontal="left" vertical="center" wrapText="1" indent="1"/>
    </xf>
    <xf numFmtId="9" fontId="24" fillId="4" borderId="0" xfId="0" applyNumberFormat="1" applyFont="1" applyFill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0" fontId="26" fillId="4" borderId="0" xfId="0" applyFont="1" applyFill="1" applyAlignment="1">
      <alignment horizontal="center" vertical="center" wrapText="1"/>
    </xf>
    <xf numFmtId="0" fontId="25" fillId="4" borderId="0" xfId="0" applyFont="1" applyFill="1" applyAlignment="1">
      <alignment horizontal="center" vertical="center" wrapText="1"/>
    </xf>
    <xf numFmtId="0" fontId="10" fillId="7" borderId="0" xfId="0" applyFont="1" applyFill="1" applyAlignment="1">
      <alignment horizontal="left" vertical="center" wrapText="1" indent="1"/>
    </xf>
    <xf numFmtId="0" fontId="0" fillId="7" borderId="0" xfId="0" applyFill="1"/>
    <xf numFmtId="0" fontId="25" fillId="6" borderId="0" xfId="0" applyFont="1" applyFill="1" applyAlignment="1">
      <alignment horizontal="left" vertical="center" wrapText="1" indent="1"/>
    </xf>
    <xf numFmtId="0" fontId="0" fillId="6" borderId="0" xfId="0" applyFill="1"/>
    <xf numFmtId="0" fontId="16" fillId="9" borderId="0" xfId="0" applyFont="1" applyFill="1" applyAlignment="1">
      <alignment horizontal="left" vertical="center" wrapText="1" indent="1"/>
    </xf>
    <xf numFmtId="0" fontId="0" fillId="9" borderId="0" xfId="0" applyFill="1"/>
    <xf numFmtId="0" fontId="17" fillId="4" borderId="0" xfId="0" applyFont="1" applyFill="1" applyAlignment="1">
      <alignment horizontal="left" vertical="center" wrapText="1" indent="1"/>
    </xf>
    <xf numFmtId="0" fontId="29" fillId="9" borderId="0" xfId="0" applyFont="1" applyFill="1" applyAlignment="1">
      <alignment horizontal="left" vertical="center" wrapText="1" indent="1"/>
    </xf>
    <xf numFmtId="0" fontId="28" fillId="8" borderId="0" xfId="0" applyFont="1" applyFill="1" applyAlignment="1">
      <alignment horizontal="left" vertical="center" wrapText="1" indent="1"/>
    </xf>
    <xf numFmtId="0" fontId="0" fillId="8" borderId="0" xfId="0" applyFill="1"/>
    <xf numFmtId="0" fontId="5" fillId="0" borderId="0" xfId="0" applyFont="1" applyAlignment="1">
      <alignment horizontal="left" vertical="center" wrapText="1" indent="1"/>
    </xf>
    <xf numFmtId="0" fontId="6" fillId="0" borderId="0" xfId="0" applyFont="1" applyAlignment="1">
      <alignment horizontal="left" vertical="center" wrapText="1" indent="1"/>
    </xf>
    <xf numFmtId="0" fontId="15" fillId="0" borderId="0" xfId="0" applyFont="1" applyAlignment="1">
      <alignment horizontal="left" vertical="center" wrapText="1" indent="1"/>
    </xf>
  </cellXfs>
  <cellStyles count="1">
    <cellStyle name="Normal" xfId="0" builtinId="0"/>
  </cellStyles>
  <dxfs count="24">
    <dxf>
      <fill>
        <patternFill patternType="solid">
          <fgColor rgb="FFFDE3C3"/>
          <bgColor rgb="FFFDE3C3"/>
        </patternFill>
      </fill>
    </dxf>
    <dxf>
      <font>
        <color rgb="FF93370D"/>
      </font>
      <fill>
        <patternFill patternType="solid">
          <fgColor rgb="FFFEF0C7"/>
          <bgColor rgb="FFFEF0C7"/>
        </patternFill>
      </fill>
    </dxf>
    <dxf>
      <font>
        <b/>
        <color rgb="FF9C1C13"/>
      </font>
      <fill>
        <patternFill patternType="solid">
          <fgColor rgb="FFFDE2E1"/>
          <bgColor rgb="FFFDE2E1"/>
        </patternFill>
      </fill>
    </dxf>
    <dxf>
      <font>
        <b/>
        <color rgb="FF1E6B3A"/>
      </font>
      <fill>
        <patternFill patternType="solid">
          <fgColor rgb="FFDFF3E6"/>
          <bgColor rgb="FFDFF3E6"/>
        </patternFill>
      </fill>
    </dxf>
    <dxf>
      <font>
        <color rgb="FFB0B7C3"/>
      </font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DFF3E6"/>
          <bgColor rgb="FFDFF3E6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ill>
        <patternFill patternType="solid">
          <fgColor rgb="FFFDE2E1"/>
          <bgColor rgb="FFFDE2E1"/>
        </patternFill>
      </fill>
    </dxf>
    <dxf>
      <fill>
        <patternFill patternType="solid">
          <fgColor rgb="FFDFF3E6"/>
          <bgColor rgb="FFDFF3E6"/>
        </patternFill>
      </fill>
    </dxf>
    <dxf>
      <font>
        <i/>
        <color rgb="FF8A94A6"/>
      </font>
      <fill>
        <patternFill patternType="solid">
          <fgColor rgb="FFFDE3C3"/>
          <bgColor rgb="FFFDE3C3"/>
        </patternFill>
      </fill>
    </dxf>
    <dxf>
      <font>
        <color rgb="FF1E6B3A"/>
      </font>
    </dxf>
    <dxf>
      <font>
        <color rgb="FFB54708"/>
      </font>
    </dxf>
    <dxf>
      <font>
        <color rgb="FF9C1C13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doughnutChart>
        <c:varyColors val="1"/>
        <c:ser>
          <c:idx val="0"/>
          <c:order val="0"/>
          <c:tx>
            <c:v>Điểm</c:v>
          </c:tx>
          <c:spPr>
            <a:ln>
              <a:prstDash val="solid"/>
            </a:ln>
          </c:spPr>
          <c:dPt>
            <c:idx val="0"/>
            <c:bubble3D val="0"/>
            <c:spPr>
              <a:solidFill>
                <a:srgbClr val="2E9E6A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2DD4-4C9A-9D5B-48DE4CC89384}"/>
              </c:ext>
            </c:extLst>
          </c:dPt>
          <c:dPt>
            <c:idx val="1"/>
            <c:bubble3D val="0"/>
            <c:spPr>
              <a:solidFill>
                <a:srgbClr val="E4E7EC"/>
              </a:solidFill>
              <a:ln>
                <a:solidFill>
                  <a:srgbClr val="FFFFFF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2DD4-4C9A-9D5B-48DE4CC89384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1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'3. Chấm điểm'!$L$14:$L$15</c:f>
              <c:strCache>
                <c:ptCount val="2"/>
                <c:pt idx="0">
                  <c:v>Đã điền</c:v>
                </c:pt>
                <c:pt idx="1">
                  <c:v>Còn thiếu</c:v>
                </c:pt>
              </c:strCache>
            </c:strRef>
          </c:cat>
          <c:val>
            <c:numRef>
              <c:f>'3. Chấm điểm'!$M$14:$M$15</c:f>
              <c:numCache>
                <c:formatCode>0</c:formatCode>
                <c:ptCount val="2"/>
                <c:pt idx="0">
                  <c:v>0</c:v>
                </c:pt>
                <c:pt idx="1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D4-4C9A-9D5B-48DE4CC8938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1"/>
          <c:showLeaderLines val="0"/>
        </c:dLbls>
        <c:firstSliceAng val="0"/>
        <c:holeSize val="58"/>
      </c:doughnutChart>
    </c:plotArea>
    <c:legend>
      <c:legendPos val="b"/>
      <c:overlay val="1"/>
    </c:legend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bar"/>
        <c:grouping val="clustered"/>
        <c:varyColors val="1"/>
        <c:ser>
          <c:idx val="0"/>
          <c:order val="0"/>
          <c:tx>
            <c:v>% đủ</c:v>
          </c:tx>
          <c:spPr>
            <a:solidFill>
              <a:srgbClr val="2A6F97"/>
            </a:solidFill>
            <a:ln>
              <a:solidFill>
                <a:srgbClr val="2A6F97"/>
              </a:solidFill>
              <a:prstDash val="solid"/>
            </a:ln>
          </c:spPr>
          <c:invertIfNegative val="1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Chấm điểm'!$L$5:$L$10</c:f>
              <c:strCache>
                <c:ptCount val="6"/>
                <c:pt idx="0">
                  <c:v>Mục tiêu</c:v>
                </c:pt>
                <c:pt idx="1">
                  <c:v>Khách</c:v>
                </c:pt>
                <c:pt idx="2">
                  <c:v>Thời gian và địa điểm</c:v>
                </c:pt>
                <c:pt idx="3">
                  <c:v>Ngân sách</c:v>
                </c:pt>
                <c:pt idx="4">
                  <c:v>Phạm vi việc</c:v>
                </c:pt>
                <c:pt idx="5">
                  <c:v>Cách chọn agency</c:v>
                </c:pt>
              </c:strCache>
            </c:strRef>
          </c:cat>
          <c:val>
            <c:numRef>
              <c:f>'3. Chấm điểm'!$O$5:$O$10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2A6F97"/>
                    </a:solidFill>
                    <a:prstDash val="solid"/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39EC-4701-A88E-59B6957CBD2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1"/>
        </c:dLbls>
        <c:gapWidth val="55"/>
        <c:axId val="10"/>
        <c:axId val="100"/>
      </c:barChart>
      <c:catAx>
        <c:axId val="10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crossAx val="100"/>
        <c:crosses val="autoZero"/>
        <c:auto val="1"/>
        <c:lblAlgn val="ctr"/>
        <c:lblOffset val="100"/>
        <c:noMultiLvlLbl val="1"/>
      </c:catAx>
      <c:valAx>
        <c:axId val="100"/>
        <c:scaling>
          <c:orientation val="minMax"/>
          <c:max val="1.18"/>
          <c:min val="0"/>
        </c:scaling>
        <c:delete val="1"/>
        <c:axPos val="t"/>
        <c:numFmt formatCode="0%" sourceLinked="0"/>
        <c:majorTickMark val="none"/>
        <c:minorTickMark val="none"/>
        <c:tickLblPos val="nextTo"/>
        <c:crossAx val="10"/>
        <c:crosses val="autoZero"/>
        <c:crossBetween val="between"/>
      </c:valAx>
    </c:plotArea>
    <c:plotVisOnly val="1"/>
    <c:dispBlanksAs val="gap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12</xdr:row>
      <xdr:rowOff>0</xdr:rowOff>
    </xdr:from>
    <xdr:ext cx="3420000" cy="2592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  <xdr:oneCellAnchor>
    <xdr:from>
      <xdr:col>5</xdr:col>
      <xdr:colOff>0</xdr:colOff>
      <xdr:row>12</xdr:row>
      <xdr:rowOff>0</xdr:rowOff>
    </xdr:from>
    <xdr:ext cx="4176000" cy="2592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zalo.me/0922891212" TargetMode="External"/><Relationship Id="rId1" Type="http://schemas.openxmlformats.org/officeDocument/2006/relationships/hyperlink" Target="https://amagency.vn/bao-gia/?utm_source=mau-brief-su-kien&amp;utm_medium=download&amp;utm_campaign=lead-magnet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1F3B5C"/>
    <pageSetUpPr fitToPage="1"/>
  </sheetPr>
  <dimension ref="B2:H45"/>
  <sheetViews>
    <sheetView showGridLines="0" tabSelected="1" zoomScaleNormal="100" workbookViewId="0"/>
  </sheetViews>
  <sheetFormatPr defaultRowHeight="14.5" x14ac:dyDescent="0.35"/>
  <cols>
    <col min="1" max="1" width="2" customWidth="1"/>
    <col min="2" max="2" width="6" customWidth="1"/>
    <col min="3" max="3" width="30" customWidth="1"/>
    <col min="4" max="4" width="14" customWidth="1"/>
    <col min="5" max="5" width="3" customWidth="1"/>
    <col min="6" max="6" width="16" customWidth="1"/>
    <col min="7" max="7" width="20" customWidth="1"/>
    <col min="8" max="8" width="24" customWidth="1"/>
    <col min="9" max="9" width="2" customWidth="1"/>
  </cols>
  <sheetData>
    <row r="2" spans="2:8" ht="36" customHeight="1" x14ac:dyDescent="0.35">
      <c r="B2" s="1" t="s">
        <v>0</v>
      </c>
    </row>
    <row r="3" spans="2:8" x14ac:dyDescent="0.35">
      <c r="B3" s="2" t="s">
        <v>1</v>
      </c>
    </row>
    <row r="4" spans="2:8" x14ac:dyDescent="0.35">
      <c r="B4" s="3" t="s">
        <v>2</v>
      </c>
    </row>
    <row r="5" spans="2:8" ht="10" customHeight="1" x14ac:dyDescent="0.35"/>
    <row r="6" spans="2:8" x14ac:dyDescent="0.35">
      <c r="B6" s="4" t="s">
        <v>3</v>
      </c>
      <c r="F6" s="38" t="s">
        <v>4</v>
      </c>
      <c r="G6" s="39"/>
      <c r="H6" s="39"/>
    </row>
    <row r="7" spans="2:8" ht="46" customHeight="1" x14ac:dyDescent="0.35">
      <c r="B7" s="5" t="s">
        <v>5</v>
      </c>
      <c r="C7" s="40" t="s">
        <v>6</v>
      </c>
      <c r="D7" s="41"/>
      <c r="F7" s="47">
        <f>'3. Chấm điểm'!O11</f>
        <v>0</v>
      </c>
      <c r="G7" s="39"/>
      <c r="H7" s="39"/>
    </row>
    <row r="8" spans="2:8" ht="46" customHeight="1" x14ac:dyDescent="0.35">
      <c r="B8" s="5" t="s">
        <v>7</v>
      </c>
      <c r="C8" s="40" t="s">
        <v>8</v>
      </c>
      <c r="D8" s="41"/>
      <c r="F8" s="39"/>
      <c r="G8" s="39"/>
      <c r="H8" s="39"/>
    </row>
    <row r="9" spans="2:8" ht="36" customHeight="1" x14ac:dyDescent="0.35">
      <c r="B9" s="5" t="s">
        <v>9</v>
      </c>
      <c r="C9" s="45" t="s">
        <v>10</v>
      </c>
      <c r="D9" s="41"/>
      <c r="F9" s="48" t="str">
        <f>IF('3. Chấm điểm'!M16&gt;0,"Còn "&amp;'3. Chấm điểm'!M16&amp;" mục bắt buộc trống, agency sẽ hỏi lại các mục này",IF(ROUND('3. Chấm điểm'!O11,2)&lt;0.6,"Agency sẽ phải hỏi lại nhiều",IF(ROUND('3. Chấm điểm'!O11,2)&lt;0.85,"Đủ để nhận đề xuất sơ bộ","Đủ để so đề xuất giữa các agency")))</f>
        <v>Còn 21 mục bắt buộc trống, agency sẽ hỏi lại các mục này</v>
      </c>
      <c r="G9" s="39"/>
      <c r="H9" s="39"/>
    </row>
    <row r="10" spans="2:8" ht="20" customHeight="1" x14ac:dyDescent="0.35">
      <c r="F10" s="50" t="str">
        <f>IF('3. Chấm điểm'!M17=0," ","Còn "&amp;'3. Chấm điểm'!M17&amp;" ô chưa thay ví dụ (ô cam)")</f>
        <v xml:space="preserve"> </v>
      </c>
      <c r="G10" s="39"/>
      <c r="H10" s="39"/>
    </row>
    <row r="11" spans="2:8" ht="34" customHeight="1" x14ac:dyDescent="0.35">
      <c r="F11" s="49" t="s">
        <v>11</v>
      </c>
      <c r="G11" s="39"/>
      <c r="H11" s="39"/>
    </row>
    <row r="12" spans="2:8" x14ac:dyDescent="0.35">
      <c r="B12" s="4" t="s">
        <v>12</v>
      </c>
      <c r="F12" s="4" t="s">
        <v>13</v>
      </c>
    </row>
    <row r="13" spans="2:8" ht="15" customHeight="1" x14ac:dyDescent="0.35"/>
    <row r="14" spans="2:8" ht="15" customHeight="1" x14ac:dyDescent="0.35"/>
    <row r="15" spans="2:8" ht="15" customHeight="1" x14ac:dyDescent="0.35"/>
    <row r="16" spans="2:8" ht="15" customHeight="1" x14ac:dyDescent="0.35"/>
    <row r="17" spans="2:8" ht="15" customHeight="1" x14ac:dyDescent="0.35"/>
    <row r="18" spans="2:8" ht="15" customHeight="1" x14ac:dyDescent="0.35"/>
    <row r="19" spans="2:8" ht="15" customHeight="1" x14ac:dyDescent="0.35"/>
    <row r="20" spans="2:8" ht="15" customHeight="1" x14ac:dyDescent="0.35"/>
    <row r="21" spans="2:8" ht="15" customHeight="1" x14ac:dyDescent="0.35"/>
    <row r="22" spans="2:8" ht="15" customHeight="1" x14ac:dyDescent="0.35"/>
    <row r="23" spans="2:8" ht="15" customHeight="1" x14ac:dyDescent="0.35"/>
    <row r="24" spans="2:8" ht="15" customHeight="1" x14ac:dyDescent="0.35"/>
    <row r="25" spans="2:8" ht="15" customHeight="1" x14ac:dyDescent="0.35"/>
    <row r="26" spans="2:8" ht="15" customHeight="1" x14ac:dyDescent="0.35"/>
    <row r="28" spans="2:8" x14ac:dyDescent="0.35">
      <c r="B28" s="4" t="s">
        <v>14</v>
      </c>
      <c r="F28" s="6" t="str">
        <f>IF('3. Chấm điểm'!M16=0,"Không còn mục bắt buộc nào trống","Agency sẽ hỏi:")</f>
        <v>Agency sẽ hỏi:</v>
      </c>
    </row>
    <row r="29" spans="2:8" ht="30" customHeight="1" x14ac:dyDescent="0.35">
      <c r="B29" s="7" t="str">
        <f>IF(ISNA(MATCH(1,'3. Chấm điểm'!$J$5:$J$41,0))," ","•")</f>
        <v>•</v>
      </c>
      <c r="C29" s="42" t="str">
        <f>IFERROR(INDEX('3. Chấm điểm'!$B$5:$B$41,MATCH(1,'3. Chấm điểm'!$J$5:$J$41,0))&amp;" ("&amp;INDEX('3. Chấm điểm'!$C$5:$C$41,MATCH(1,'3. Chấm điểm'!$J$5:$J$41,0))&amp;")"," ")</f>
        <v>Công ty / nhãn hàng, người gửi, điện thoại, email, ngày gửi (Brief sự kiện)</v>
      </c>
      <c r="D29" s="41"/>
      <c r="F29" s="46" t="str">
        <f>IFERROR(INDEX('3. Chấm điểm'!$I$5:$I$41,MATCH(1,'3. Chấm điểm'!$J$5:$J$41,0))," ")</f>
        <v>Agency liên hệ ai, qua số điện thoại và email nào?</v>
      </c>
      <c r="G29" s="41"/>
      <c r="H29" s="41"/>
    </row>
    <row r="30" spans="2:8" ht="30" customHeight="1" x14ac:dyDescent="0.35">
      <c r="B30" s="7" t="str">
        <f>IF(ISNA(MATCH(2,'3. Chấm điểm'!$J$5:$J$41,0))," ","•")</f>
        <v>•</v>
      </c>
      <c r="C30" s="42" t="str">
        <f>IFERROR(INDEX('3. Chấm điểm'!$B$5:$B$41,MATCH(2,'3. Chấm điểm'!$J$5:$J$41,0))&amp;" ("&amp;INDEX('3. Chấm điểm'!$C$5:$C$41,MATCH(2,'3. Chấm điểm'!$J$5:$J$41,0))&amp;")"," ")</f>
        <v>Tên chương trình, chủ đề tạm (Brief sự kiện)</v>
      </c>
      <c r="D30" s="41"/>
      <c r="F30" s="46" t="str">
        <f>IFERROR(INDEX('3. Chấm điểm'!$I$5:$I$41,MATCH(2,'3. Chấm điểm'!$J$5:$J$41,0))," ")</f>
        <v>Chương trình tên gì, chủ đề đã chốt hay để agency đề xuất?</v>
      </c>
      <c r="G30" s="41"/>
      <c r="H30" s="41"/>
    </row>
    <row r="31" spans="2:8" ht="30" customHeight="1" x14ac:dyDescent="0.35">
      <c r="B31" s="7" t="str">
        <f>IF(ISNA(MATCH(3,'3. Chấm điểm'!$J$5:$J$41,0))," ","•")</f>
        <v>•</v>
      </c>
      <c r="C31" s="42" t="str">
        <f>IFERROR(INDEX('3. Chấm điểm'!$B$5:$B$41,MATCH(3,'3. Chấm điểm'!$J$5:$J$41,0))&amp;" ("&amp;INDEX('3. Chấm điểm'!$C$5:$C$41,MATCH(3,'3. Chấm điểm'!$J$5:$J$41,0))&amp;")"," ")</f>
        <v>Loại sự kiện (Brief sự kiện)</v>
      </c>
      <c r="D31" s="41"/>
      <c r="F31" s="46" t="str">
        <f>IFERROR(INDEX('3. Chấm điểm'!$I$5:$I$41,MATCH(3,'3. Chấm điểm'!$J$5:$J$41,0))," ")</f>
        <v>Đây là lễ ra mắt, hội nghị hay activation?</v>
      </c>
      <c r="G31" s="41"/>
      <c r="H31" s="41"/>
    </row>
    <row r="32" spans="2:8" ht="30" customHeight="1" x14ac:dyDescent="0.35">
      <c r="B32" s="7" t="str">
        <f>IF(ISNA(MATCH(4,'3. Chấm điểm'!$J$5:$J$41,0))," ","•")</f>
        <v>•</v>
      </c>
      <c r="C32" s="42" t="str">
        <f>IFERROR(INDEX('3. Chấm điểm'!$B$5:$B$41,MATCH(4,'3. Chấm điểm'!$J$5:$J$41,0))&amp;" ("&amp;INDEX('3. Chấm điểm'!$C$5:$C$41,MATCH(4,'3. Chấm điểm'!$J$5:$J$41,0))&amp;")"," ")</f>
        <v>Mục tiêu kinh doanh (Brief sự kiện)</v>
      </c>
      <c r="D32" s="41"/>
      <c r="F32" s="46" t="str">
        <f>IFERROR(INDEX('3. Chấm điểm'!$I$5:$I$41,MATCH(4,'3. Chấm điểm'!$J$5:$J$41,0))," ")</f>
        <v>Sau sự kiện, công ty cần đạt kết quả kinh doanh gì?</v>
      </c>
      <c r="G32" s="41"/>
      <c r="H32" s="41"/>
    </row>
    <row r="33" spans="2:8" ht="30" customHeight="1" x14ac:dyDescent="0.35">
      <c r="B33" s="7" t="str">
        <f>IF(ISNA(MATCH(5,'3. Chấm điểm'!$J$5:$J$41,0))," ","•")</f>
        <v>•</v>
      </c>
      <c r="C33" s="42" t="str">
        <f>IFERROR(INDEX('3. Chấm điểm'!$B$5:$B$41,MATCH(5,'3. Chấm điểm'!$J$5:$J$41,0))&amp;" ("&amp;INDEX('3. Chấm điểm'!$C$5:$C$41,MATCH(5,'3. Chấm điểm'!$J$5:$J$41,0))&amp;")"," ")</f>
        <v>Mục tiêu truyền thông, thông điệp chính (Brief sự kiện)</v>
      </c>
      <c r="D33" s="41"/>
      <c r="F33" s="46" t="str">
        <f>IFERROR(INDEX('3. Chấm điểm'!$I$5:$I$41,MATCH(5,'3. Chấm điểm'!$J$5:$J$41,0))," ")</f>
        <v>Khách ra về cần nhớ thông điệp nào?</v>
      </c>
      <c r="G33" s="41"/>
      <c r="H33" s="41"/>
    </row>
    <row r="35" spans="2:8" x14ac:dyDescent="0.35">
      <c r="B35" s="4" t="s">
        <v>15</v>
      </c>
    </row>
    <row r="36" spans="2:8" ht="20" customHeight="1" x14ac:dyDescent="0.35">
      <c r="B36" s="43" t="s">
        <v>16</v>
      </c>
      <c r="C36" s="44"/>
      <c r="D36" s="45" t="s">
        <v>17</v>
      </c>
      <c r="E36" s="41"/>
      <c r="F36" s="41"/>
      <c r="G36" s="41"/>
      <c r="H36" s="41"/>
    </row>
    <row r="37" spans="2:8" ht="20" customHeight="1" x14ac:dyDescent="0.35">
      <c r="B37" s="53" t="s">
        <v>18</v>
      </c>
      <c r="C37" s="54"/>
      <c r="D37" s="45" t="s">
        <v>19</v>
      </c>
      <c r="E37" s="41"/>
      <c r="F37" s="41"/>
      <c r="G37" s="41"/>
      <c r="H37" s="41"/>
    </row>
    <row r="38" spans="2:8" ht="20" customHeight="1" x14ac:dyDescent="0.35">
      <c r="B38" s="51" t="s">
        <v>20</v>
      </c>
      <c r="C38" s="52"/>
      <c r="D38" s="45" t="s">
        <v>21</v>
      </c>
      <c r="E38" s="41"/>
      <c r="F38" s="41"/>
      <c r="G38" s="41"/>
      <c r="H38" s="41"/>
    </row>
    <row r="39" spans="2:8" ht="20" customHeight="1" x14ac:dyDescent="0.35">
      <c r="B39" s="59" t="s">
        <v>22</v>
      </c>
      <c r="C39" s="60"/>
      <c r="D39" s="45" t="s">
        <v>23</v>
      </c>
      <c r="E39" s="41"/>
      <c r="F39" s="41"/>
      <c r="G39" s="41"/>
      <c r="H39" s="41"/>
    </row>
    <row r="40" spans="2:8" ht="20" customHeight="1" x14ac:dyDescent="0.35">
      <c r="B40" s="57" t="s">
        <v>24</v>
      </c>
      <c r="C40" s="39"/>
      <c r="D40" s="45" t="s">
        <v>25</v>
      </c>
      <c r="E40" s="41"/>
      <c r="F40" s="41"/>
      <c r="G40" s="41"/>
      <c r="H40" s="41"/>
    </row>
    <row r="42" spans="2:8" ht="26" customHeight="1" x14ac:dyDescent="0.35">
      <c r="B42" s="58" t="s">
        <v>26</v>
      </c>
      <c r="C42" s="56"/>
      <c r="D42" s="56"/>
      <c r="E42" s="56"/>
      <c r="F42" s="56"/>
      <c r="G42" s="56"/>
      <c r="H42" s="56"/>
    </row>
    <row r="43" spans="2:8" ht="22" customHeight="1" x14ac:dyDescent="0.35">
      <c r="B43" s="55" t="s">
        <v>212</v>
      </c>
      <c r="C43" s="56"/>
      <c r="D43" s="56"/>
      <c r="E43" s="56"/>
      <c r="F43" s="56"/>
      <c r="G43" s="56"/>
      <c r="H43" s="56"/>
    </row>
    <row r="45" spans="2:8" x14ac:dyDescent="0.35">
      <c r="B45" s="8" t="s">
        <v>27</v>
      </c>
    </row>
  </sheetData>
  <sheetProtection sheet="1" objects="1" scenarios="1" formatRows="0"/>
  <mergeCells count="30">
    <mergeCell ref="B43:H43"/>
    <mergeCell ref="D37:H37"/>
    <mergeCell ref="B40:C40"/>
    <mergeCell ref="B42:H42"/>
    <mergeCell ref="F29:H29"/>
    <mergeCell ref="D39:H39"/>
    <mergeCell ref="C29:D29"/>
    <mergeCell ref="F31:H31"/>
    <mergeCell ref="C31:D31"/>
    <mergeCell ref="C30:D30"/>
    <mergeCell ref="F33:H33"/>
    <mergeCell ref="C33:D33"/>
    <mergeCell ref="F32:H32"/>
    <mergeCell ref="D40:H40"/>
    <mergeCell ref="D36:H36"/>
    <mergeCell ref="B39:C39"/>
    <mergeCell ref="F6:H6"/>
    <mergeCell ref="C7:D7"/>
    <mergeCell ref="C32:D32"/>
    <mergeCell ref="B36:C36"/>
    <mergeCell ref="D38:H38"/>
    <mergeCell ref="F30:H30"/>
    <mergeCell ref="F7:H8"/>
    <mergeCell ref="F9:H9"/>
    <mergeCell ref="C9:D9"/>
    <mergeCell ref="F11:H11"/>
    <mergeCell ref="C8:D8"/>
    <mergeCell ref="F10:H10"/>
    <mergeCell ref="B38:C38"/>
    <mergeCell ref="B37:C37"/>
  </mergeCells>
  <hyperlinks>
    <hyperlink ref="C7" location="'1. Brief sự kiện'!A1" display="Mở sheet 1, nhập thông tin của bạn vào cột Ô nhập, thay hết các ô cam (chữ ví dụ). Ô đã nhập chuyển xanh, ô bắt buộc còn trống hiện đỏ." xr:uid="{00000000-0004-0000-0000-000000000000}"/>
    <hyperlink ref="C8" location="'2. Brief tại điểm bán'!A1" display="Có sampling, booth, roadshow tại điểm bán thì để ô «Có chạy tại điểm bán» là Có và điền thêm sheet 2; không chạy thì chọn Không." xr:uid="{00000000-0004-0000-0000-000001000000}"/>
    <hyperlink ref="B42" r:id="rId1" xr:uid="{00000000-0004-0000-0000-000002000000}"/>
    <hyperlink ref="B43" r:id="rId2" display="Nhắn Zalo: 0922 891 212" xr:uid="{00000000-0004-0000-0000-000003000000}"/>
  </hyperlinks>
  <printOptions horizontalCentered="1"/>
  <pageMargins left="0.4" right="0.4" top="0.5" bottom="0.6" header="0.5" footer="0.5"/>
  <pageSetup paperSize="9" scale="56" orientation="landscape" r:id="rId3"/>
  <headerFooter>
    <oddFooter>&amp;C&amp;8 &amp;K98A2B3Mẫu của A.M Agency – amagency.vn&amp;R&amp;8 &amp;K98A2B3Trang &amp;P/&amp;N</oddFooter>
  </headerFooter>
  <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000-000001000000}">
            <xm:f>ROUND('3. Chấm điểm'!O11,2)&lt;0.6</xm:f>
            <x14:dxf>
              <font>
                <color rgb="FF9C1C13"/>
              </font>
            </x14:dxf>
          </x14:cfRule>
          <x14:cfRule type="expression" priority="2" id="{00000000-000E-0000-0000-000002000000}">
            <xm:f>AND(ROUND('3. Chấm điểm'!O11,2)&gt;=0.6,ROUND('3. Chấm điểm'!O11,2)&lt;0.85)</xm:f>
            <x14:dxf>
              <font>
                <color rgb="FFB54708"/>
              </font>
            </x14:dxf>
          </x14:cfRule>
          <x14:cfRule type="expression" priority="3" id="{00000000-000E-0000-0000-000003000000}">
            <xm:f>ROUND('3. Chấm điểm'!O11,2)&gt;=0.85</xm:f>
            <x14:dxf>
              <font>
                <color rgb="FF1E6B3A"/>
              </font>
            </x14:dxf>
          </x14:cfRule>
          <xm:sqref>F7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E0A100"/>
    <pageSetUpPr fitToPage="1"/>
  </sheetPr>
  <dimension ref="A1:F42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4.5" x14ac:dyDescent="0.35"/>
  <cols>
    <col min="1" max="1" width="24" customWidth="1"/>
    <col min="2" max="2" width="34" customWidth="1"/>
    <col min="3" max="3" width="56" customWidth="1"/>
    <col min="4" max="4" width="40" customWidth="1"/>
    <col min="5" max="5" width="12" customWidth="1"/>
    <col min="6" max="6" width="30" hidden="1" customWidth="1"/>
  </cols>
  <sheetData>
    <row r="1" spans="1:5" ht="30" customHeight="1" x14ac:dyDescent="0.35">
      <c r="A1" s="9" t="s">
        <v>28</v>
      </c>
      <c r="E1" s="10" t="s">
        <v>29</v>
      </c>
    </row>
    <row r="2" spans="1:5" ht="18" customHeight="1" x14ac:dyDescent="0.35">
      <c r="A2" s="61" t="s">
        <v>2</v>
      </c>
      <c r="B2" s="41"/>
      <c r="C2" s="41"/>
      <c r="D2" s="41"/>
      <c r="E2" s="41"/>
    </row>
    <row r="3" spans="1:5" ht="30" customHeight="1" x14ac:dyDescent="0.35">
      <c r="A3" s="62" t="s">
        <v>30</v>
      </c>
      <c r="B3" s="41"/>
      <c r="C3" s="41"/>
      <c r="D3" s="41"/>
      <c r="E3" s="41"/>
    </row>
    <row r="4" spans="1:5" ht="6" customHeight="1" x14ac:dyDescent="0.35"/>
    <row r="5" spans="1:5" ht="24" customHeight="1" x14ac:dyDescent="0.35">
      <c r="A5" s="11" t="s">
        <v>31</v>
      </c>
      <c r="B5" s="11" t="s">
        <v>32</v>
      </c>
      <c r="C5" s="11" t="s">
        <v>33</v>
      </c>
      <c r="D5" s="11" t="s">
        <v>34</v>
      </c>
      <c r="E5" s="11" t="s">
        <v>35</v>
      </c>
    </row>
    <row r="6" spans="1:5" ht="52" customHeight="1" x14ac:dyDescent="0.35">
      <c r="A6" s="12" t="s">
        <v>36</v>
      </c>
      <c r="B6" s="13" t="s">
        <v>37</v>
      </c>
      <c r="C6" s="14"/>
      <c r="D6" s="15" t="s">
        <v>38</v>
      </c>
      <c r="E6" s="16" t="s">
        <v>39</v>
      </c>
    </row>
    <row r="7" spans="1:5" ht="37" customHeight="1" x14ac:dyDescent="0.35">
      <c r="A7" s="12" t="s">
        <v>40</v>
      </c>
      <c r="B7" s="13" t="s">
        <v>41</v>
      </c>
      <c r="C7" s="14"/>
      <c r="D7" s="15" t="s">
        <v>42</v>
      </c>
      <c r="E7" s="16" t="s">
        <v>39</v>
      </c>
    </row>
    <row r="8" spans="1:5" ht="22" customHeight="1" x14ac:dyDescent="0.35">
      <c r="A8" s="12"/>
      <c r="B8" s="13" t="s">
        <v>43</v>
      </c>
      <c r="C8" s="14"/>
      <c r="D8" s="15" t="s">
        <v>44</v>
      </c>
      <c r="E8" s="16" t="s">
        <v>39</v>
      </c>
    </row>
    <row r="9" spans="1:5" ht="37" customHeight="1" x14ac:dyDescent="0.35">
      <c r="A9" s="12"/>
      <c r="B9" s="13" t="s">
        <v>45</v>
      </c>
      <c r="C9" s="14"/>
      <c r="D9" s="15" t="s">
        <v>46</v>
      </c>
      <c r="E9" s="17" t="s">
        <v>47</v>
      </c>
    </row>
    <row r="10" spans="1:5" ht="37" customHeight="1" x14ac:dyDescent="0.35">
      <c r="A10" s="12"/>
      <c r="B10" s="13" t="s">
        <v>48</v>
      </c>
      <c r="C10" s="14"/>
      <c r="D10" s="15" t="s">
        <v>49</v>
      </c>
      <c r="E10" s="16" t="s">
        <v>39</v>
      </c>
    </row>
    <row r="11" spans="1:5" ht="37" customHeight="1" x14ac:dyDescent="0.35">
      <c r="A11" s="12"/>
      <c r="B11" s="13" t="s">
        <v>50</v>
      </c>
      <c r="C11" s="14"/>
      <c r="D11" s="15" t="s">
        <v>51</v>
      </c>
      <c r="E11" s="16" t="s">
        <v>39</v>
      </c>
    </row>
    <row r="12" spans="1:5" ht="37" customHeight="1" x14ac:dyDescent="0.35">
      <c r="A12" s="12"/>
      <c r="B12" s="13" t="s">
        <v>52</v>
      </c>
      <c r="C12" s="14"/>
      <c r="D12" s="15" t="s">
        <v>53</v>
      </c>
      <c r="E12" s="17" t="s">
        <v>47</v>
      </c>
    </row>
    <row r="13" spans="1:5" ht="37" customHeight="1" x14ac:dyDescent="0.35">
      <c r="A13" s="12" t="s">
        <v>54</v>
      </c>
      <c r="B13" s="13" t="s">
        <v>55</v>
      </c>
      <c r="C13" s="14"/>
      <c r="D13" s="15" t="s">
        <v>56</v>
      </c>
      <c r="E13" s="16" t="s">
        <v>39</v>
      </c>
    </row>
    <row r="14" spans="1:5" ht="37" customHeight="1" x14ac:dyDescent="0.35">
      <c r="A14" s="12"/>
      <c r="B14" s="13" t="s">
        <v>57</v>
      </c>
      <c r="C14" s="14"/>
      <c r="D14" s="15" t="s">
        <v>58</v>
      </c>
      <c r="E14" s="16" t="s">
        <v>39</v>
      </c>
    </row>
    <row r="15" spans="1:5" ht="37" customHeight="1" x14ac:dyDescent="0.35">
      <c r="A15" s="12"/>
      <c r="B15" s="13" t="s">
        <v>59</v>
      </c>
      <c r="C15" s="14"/>
      <c r="D15" s="15" t="s">
        <v>60</v>
      </c>
      <c r="E15" s="17" t="s">
        <v>47</v>
      </c>
    </row>
    <row r="16" spans="1:5" ht="37" customHeight="1" x14ac:dyDescent="0.35">
      <c r="A16" s="12" t="s">
        <v>61</v>
      </c>
      <c r="B16" s="13" t="s">
        <v>62</v>
      </c>
      <c r="C16" s="14"/>
      <c r="D16" s="15" t="s">
        <v>63</v>
      </c>
      <c r="E16" s="16" t="s">
        <v>39</v>
      </c>
    </row>
    <row r="17" spans="1:5" ht="37" customHeight="1" x14ac:dyDescent="0.35">
      <c r="A17" s="12"/>
      <c r="B17" s="13" t="s">
        <v>64</v>
      </c>
      <c r="C17" s="14"/>
      <c r="D17" s="15" t="s">
        <v>65</v>
      </c>
      <c r="E17" s="17" t="s">
        <v>47</v>
      </c>
    </row>
    <row r="18" spans="1:5" ht="37" customHeight="1" x14ac:dyDescent="0.35">
      <c r="A18" s="12"/>
      <c r="B18" s="13" t="s">
        <v>66</v>
      </c>
      <c r="C18" s="14"/>
      <c r="D18" s="15" t="s">
        <v>67</v>
      </c>
      <c r="E18" s="16" t="s">
        <v>39</v>
      </c>
    </row>
    <row r="19" spans="1:5" ht="37" customHeight="1" x14ac:dyDescent="0.35">
      <c r="A19" s="12" t="s">
        <v>68</v>
      </c>
      <c r="B19" s="13" t="s">
        <v>69</v>
      </c>
      <c r="C19" s="14"/>
      <c r="D19" s="15" t="s">
        <v>70</v>
      </c>
      <c r="E19" s="16" t="s">
        <v>39</v>
      </c>
    </row>
    <row r="20" spans="1:5" ht="37" customHeight="1" x14ac:dyDescent="0.35">
      <c r="A20" s="12"/>
      <c r="B20" s="13" t="s">
        <v>71</v>
      </c>
      <c r="C20" s="14"/>
      <c r="D20" s="15" t="s">
        <v>72</v>
      </c>
      <c r="E20" s="17" t="s">
        <v>47</v>
      </c>
    </row>
    <row r="21" spans="1:5" ht="22" customHeight="1" x14ac:dyDescent="0.35">
      <c r="A21" s="12" t="s">
        <v>73</v>
      </c>
      <c r="B21" s="18" t="s">
        <v>74</v>
      </c>
      <c r="C21" s="19" t="str">
        <f>COUNTIF(C22:C32,"Có")&amp;" / 11 phần việc chọn Có"</f>
        <v>0 / 11 phần việc chọn Có</v>
      </c>
      <c r="D21" s="15" t="s">
        <v>75</v>
      </c>
      <c r="E21" s="17" t="s">
        <v>39</v>
      </c>
    </row>
    <row r="22" spans="1:5" ht="20" customHeight="1" x14ac:dyDescent="0.35">
      <c r="A22" s="13"/>
      <c r="B22" s="20" t="s">
        <v>76</v>
      </c>
      <c r="C22" s="14"/>
      <c r="D22" s="13"/>
      <c r="E22" s="13"/>
    </row>
    <row r="23" spans="1:5" ht="20" customHeight="1" x14ac:dyDescent="0.35">
      <c r="A23" s="13"/>
      <c r="B23" s="20" t="s">
        <v>77</v>
      </c>
      <c r="C23" s="14"/>
      <c r="D23" s="13"/>
      <c r="E23" s="13"/>
    </row>
    <row r="24" spans="1:5" ht="20" customHeight="1" x14ac:dyDescent="0.35">
      <c r="A24" s="13"/>
      <c r="B24" s="20" t="s">
        <v>78</v>
      </c>
      <c r="C24" s="14"/>
      <c r="D24" s="13"/>
      <c r="E24" s="13"/>
    </row>
    <row r="25" spans="1:5" ht="20" customHeight="1" x14ac:dyDescent="0.35">
      <c r="A25" s="13"/>
      <c r="B25" s="20" t="s">
        <v>79</v>
      </c>
      <c r="C25" s="14"/>
      <c r="D25" s="13"/>
      <c r="E25" s="13"/>
    </row>
    <row r="26" spans="1:5" ht="20" customHeight="1" x14ac:dyDescent="0.35">
      <c r="A26" s="13"/>
      <c r="B26" s="20" t="s">
        <v>80</v>
      </c>
      <c r="C26" s="14"/>
      <c r="D26" s="13"/>
      <c r="E26" s="13"/>
    </row>
    <row r="27" spans="1:5" ht="20" customHeight="1" x14ac:dyDescent="0.35">
      <c r="A27" s="13"/>
      <c r="B27" s="20" t="s">
        <v>81</v>
      </c>
      <c r="C27" s="14"/>
      <c r="D27" s="13"/>
      <c r="E27" s="13"/>
    </row>
    <row r="28" spans="1:5" ht="20" customHeight="1" x14ac:dyDescent="0.35">
      <c r="A28" s="13"/>
      <c r="B28" s="20" t="s">
        <v>82</v>
      </c>
      <c r="C28" s="14"/>
      <c r="D28" s="13"/>
      <c r="E28" s="13"/>
    </row>
    <row r="29" spans="1:5" ht="20" customHeight="1" x14ac:dyDescent="0.35">
      <c r="A29" s="13"/>
      <c r="B29" s="20" t="s">
        <v>83</v>
      </c>
      <c r="C29" s="14"/>
      <c r="D29" s="13"/>
      <c r="E29" s="13"/>
    </row>
    <row r="30" spans="1:5" ht="20" customHeight="1" x14ac:dyDescent="0.35">
      <c r="A30" s="13"/>
      <c r="B30" s="20" t="s">
        <v>84</v>
      </c>
      <c r="C30" s="14"/>
      <c r="D30" s="13"/>
      <c r="E30" s="13"/>
    </row>
    <row r="31" spans="1:5" ht="20" customHeight="1" x14ac:dyDescent="0.35">
      <c r="A31" s="13"/>
      <c r="B31" s="20" t="s">
        <v>85</v>
      </c>
      <c r="C31" s="14"/>
      <c r="D31" s="13"/>
      <c r="E31" s="13"/>
    </row>
    <row r="32" spans="1:5" ht="20" customHeight="1" x14ac:dyDescent="0.35">
      <c r="A32" s="13"/>
      <c r="B32" s="20" t="s">
        <v>86</v>
      </c>
      <c r="C32" s="14"/>
      <c r="D32" s="13"/>
      <c r="E32" s="13"/>
    </row>
    <row r="33" spans="1:5" ht="37" customHeight="1" x14ac:dyDescent="0.35">
      <c r="A33" s="12"/>
      <c r="B33" s="13" t="s">
        <v>87</v>
      </c>
      <c r="C33" s="14"/>
      <c r="D33" s="15" t="s">
        <v>88</v>
      </c>
      <c r="E33" s="17" t="s">
        <v>47</v>
      </c>
    </row>
    <row r="34" spans="1:5" ht="37" customHeight="1" x14ac:dyDescent="0.35">
      <c r="A34" s="12"/>
      <c r="B34" s="13" t="s">
        <v>89</v>
      </c>
      <c r="C34" s="14"/>
      <c r="D34" s="15" t="s">
        <v>90</v>
      </c>
      <c r="E34" s="17" t="s">
        <v>47</v>
      </c>
    </row>
    <row r="35" spans="1:5" ht="37" customHeight="1" x14ac:dyDescent="0.35">
      <c r="A35" s="12"/>
      <c r="B35" s="13" t="s">
        <v>91</v>
      </c>
      <c r="C35" s="14"/>
      <c r="D35" s="15" t="s">
        <v>92</v>
      </c>
      <c r="E35" s="17" t="s">
        <v>93</v>
      </c>
    </row>
    <row r="36" spans="1:5" ht="22" customHeight="1" x14ac:dyDescent="0.35">
      <c r="A36" s="12"/>
      <c r="B36" s="13" t="s">
        <v>94</v>
      </c>
      <c r="C36" s="14"/>
      <c r="D36" s="15" t="s">
        <v>95</v>
      </c>
      <c r="E36" s="17" t="s">
        <v>47</v>
      </c>
    </row>
    <row r="37" spans="1:5" ht="37" customHeight="1" x14ac:dyDescent="0.35">
      <c r="A37" s="12"/>
      <c r="B37" s="13" t="s">
        <v>96</v>
      </c>
      <c r="C37" s="14"/>
      <c r="D37" s="15" t="s">
        <v>97</v>
      </c>
      <c r="E37" s="17" t="s">
        <v>47</v>
      </c>
    </row>
    <row r="38" spans="1:5" ht="52" customHeight="1" x14ac:dyDescent="0.35">
      <c r="A38" s="12" t="s">
        <v>36</v>
      </c>
      <c r="B38" s="13" t="s">
        <v>98</v>
      </c>
      <c r="C38" s="14"/>
      <c r="D38" s="15" t="s">
        <v>99</v>
      </c>
      <c r="E38" s="16" t="s">
        <v>39</v>
      </c>
    </row>
    <row r="39" spans="1:5" ht="37" customHeight="1" x14ac:dyDescent="0.35">
      <c r="A39" s="12"/>
      <c r="B39" s="13" t="s">
        <v>100</v>
      </c>
      <c r="C39" s="14"/>
      <c r="D39" s="15" t="s">
        <v>101</v>
      </c>
      <c r="E39" s="16" t="s">
        <v>39</v>
      </c>
    </row>
    <row r="40" spans="1:5" ht="37" customHeight="1" x14ac:dyDescent="0.35">
      <c r="A40" s="12"/>
      <c r="B40" s="13" t="s">
        <v>102</v>
      </c>
      <c r="C40" s="14"/>
      <c r="D40" s="15" t="s">
        <v>103</v>
      </c>
      <c r="E40" s="17" t="s">
        <v>93</v>
      </c>
    </row>
    <row r="42" spans="1:5" x14ac:dyDescent="0.35">
      <c r="A42" s="8" t="s">
        <v>27</v>
      </c>
    </row>
  </sheetData>
  <sheetProtection sheet="1" objects="1" scenarios="1" formatRows="0"/>
  <mergeCells count="2">
    <mergeCell ref="A2:E2"/>
    <mergeCell ref="A3:E3"/>
  </mergeCells>
  <conditionalFormatting sqref="C6:C7">
    <cfRule type="expression" dxfId="20" priority="1" stopIfTrue="1">
      <formula>AND(LEN($F6)&gt;0,TRIM(C6)=TRIM($F6))</formula>
    </cfRule>
  </conditionalFormatting>
  <conditionalFormatting sqref="C6:C8">
    <cfRule type="expression" dxfId="19" priority="2">
      <formula>AND(NOT(OR(LEN(TRIM(C6))=0,TRIM(C6)=TRIM($D6))))</formula>
    </cfRule>
    <cfRule type="expression" dxfId="18" priority="3">
      <formula>AND($E6="Bắt buộc",OR(LEN(TRIM(C6))=0,TRIM(C6)=TRIM($D6)))</formula>
    </cfRule>
  </conditionalFormatting>
  <conditionalFormatting sqref="C9:C20">
    <cfRule type="expression" dxfId="17" priority="9" stopIfTrue="1">
      <formula>AND(LEN($F9)&gt;0,TRIM(C9)=TRIM($F9))</formula>
    </cfRule>
    <cfRule type="expression" dxfId="16" priority="10">
      <formula>AND(NOT(OR(LEN(TRIM(C9))=0,TRIM(C9)=TRIM($D9))))</formula>
    </cfRule>
    <cfRule type="expression" dxfId="15" priority="11">
      <formula>AND($E9="Bắt buộc",OR(LEN(TRIM(C9))=0,TRIM(C9)=TRIM($D9)))</formula>
    </cfRule>
  </conditionalFormatting>
  <conditionalFormatting sqref="C22:C32">
    <cfRule type="expression" dxfId="14" priority="45">
      <formula>C22="Có"</formula>
    </cfRule>
  </conditionalFormatting>
  <conditionalFormatting sqref="C33:C39">
    <cfRule type="expression" dxfId="13" priority="56" stopIfTrue="1">
      <formula>AND(LEN($F33)&gt;0,TRIM(C33)=TRIM($F33))</formula>
    </cfRule>
  </conditionalFormatting>
  <conditionalFormatting sqref="C33:C40">
    <cfRule type="expression" dxfId="12" priority="57">
      <formula>AND(NOT(OR(LEN(TRIM(C33))=0,TRIM(C33)=TRIM($D33))))</formula>
    </cfRule>
    <cfRule type="expression" dxfId="11" priority="58">
      <formula>AND($E33="Bắt buộc",OR(LEN(TRIM(C33))=0,TRIM(C33)=TRIM($D33)))</formula>
    </cfRule>
  </conditionalFormatting>
  <hyperlinks>
    <hyperlink ref="E1" location="'0. Bắt đầu'!A1" display="Xem điểm ›" xr:uid="{00000000-0004-0000-0100-000000000000}"/>
  </hyperlinks>
  <printOptions horizontalCentered="1"/>
  <pageMargins left="0.4" right="0.4" top="0.5" bottom="0.6" header="0.5" footer="0.5"/>
  <pageSetup paperSize="9" scale="83" fitToHeight="0" orientation="landscape" r:id="rId1"/>
  <headerFooter>
    <oddHeader>&amp;C&amp;11 &amp;BBRIEF SỰ KIỆN</oddHeader>
    <oddFooter>&amp;C&amp;8 &amp;K98A2B3Mẫu của A.M Agency – amagency.vn&amp;R&amp;8 &amp;K98A2B3Trang 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Không có trong danh sách" error="Chọn một giá trị trong danh sách." promptTitle="Chọn trong danh sách" prompt="Chọn trong danh sách thả xuống." xr:uid="{00000000-0002-0000-0100-000000000000}">
          <x14:formula1>
            <xm:f>'4. Danh mục'!$A$4:$A$17</xm:f>
          </x14:formula1>
          <xm:sqref>C8</xm:sqref>
        </x14:dataValidation>
        <x14:dataValidation type="list" allowBlank="1" showInputMessage="1" showErrorMessage="1" errorTitle="Không có trong danh sách" error="Chọn một giá trị trong danh sách." promptTitle="Chọn trong danh sách" prompt="Có: agency làm phần này. Không: công ty tự lo." xr:uid="{00000000-0002-0000-0100-000001000000}">
          <x14:formula1>
            <xm:f>'4. Danh mục'!$B$4:$B$12</xm:f>
          </x14:formula1>
          <xm:sqref>C22:C32</xm:sqref>
        </x14:dataValidation>
        <x14:dataValidation type="list" allowBlank="1" showInputMessage="1" showErrorMessage="1" errorTitle="Không có trong danh sách" error="Chọn một giá trị trong danh sách." promptTitle="Chọn trong danh sách" prompt="Chọn Có nếu brief có thông tin chưa công bố." xr:uid="{00000000-0002-0000-0100-00000C000000}">
          <x14:formula1>
            <xm:f>'4. Danh mục'!$B$4:$B$12</xm:f>
          </x14:formula1>
          <xm:sqref>C40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E0A100"/>
    <pageSetUpPr fitToPage="1"/>
  </sheetPr>
  <dimension ref="A1:F20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4.5" x14ac:dyDescent="0.35"/>
  <cols>
    <col min="1" max="1" width="24" customWidth="1"/>
    <col min="2" max="2" width="34" customWidth="1"/>
    <col min="3" max="3" width="56" customWidth="1"/>
    <col min="4" max="4" width="40" customWidth="1"/>
    <col min="5" max="5" width="12" customWidth="1"/>
    <col min="6" max="6" width="30" hidden="1" customWidth="1"/>
  </cols>
  <sheetData>
    <row r="1" spans="1:5" ht="30" customHeight="1" x14ac:dyDescent="0.35">
      <c r="A1" s="9" t="s">
        <v>104</v>
      </c>
      <c r="E1" s="10" t="s">
        <v>29</v>
      </c>
    </row>
    <row r="2" spans="1:5" ht="18" customHeight="1" x14ac:dyDescent="0.35">
      <c r="A2" s="61" t="s">
        <v>2</v>
      </c>
      <c r="B2" s="41"/>
      <c r="C2" s="41"/>
      <c r="D2" s="41"/>
      <c r="E2" s="41"/>
    </row>
    <row r="3" spans="1:5" ht="30" customHeight="1" x14ac:dyDescent="0.35">
      <c r="A3" s="62" t="s">
        <v>105</v>
      </c>
      <c r="B3" s="41"/>
      <c r="C3" s="41"/>
      <c r="D3" s="41"/>
      <c r="E3" s="41"/>
    </row>
    <row r="4" spans="1:5" ht="26" customHeight="1" x14ac:dyDescent="0.35">
      <c r="A4" s="21" t="s">
        <v>106</v>
      </c>
      <c r="B4" s="22" t="s">
        <v>107</v>
      </c>
      <c r="C4" s="23" t="s">
        <v>108</v>
      </c>
      <c r="D4" s="63" t="s">
        <v>109</v>
      </c>
      <c r="E4" s="41"/>
    </row>
    <row r="5" spans="1:5" ht="24" customHeight="1" x14ac:dyDescent="0.35">
      <c r="A5" s="11" t="s">
        <v>31</v>
      </c>
      <c r="B5" s="11" t="s">
        <v>32</v>
      </c>
      <c r="C5" s="11" t="s">
        <v>33</v>
      </c>
      <c r="D5" s="11" t="s">
        <v>34</v>
      </c>
      <c r="E5" s="11" t="s">
        <v>35</v>
      </c>
    </row>
    <row r="6" spans="1:5" ht="37" customHeight="1" x14ac:dyDescent="0.35">
      <c r="A6" s="12" t="s">
        <v>73</v>
      </c>
      <c r="B6" s="13" t="s">
        <v>110</v>
      </c>
      <c r="C6" s="14"/>
      <c r="D6" s="15" t="s">
        <v>111</v>
      </c>
      <c r="E6" s="16" t="s">
        <v>39</v>
      </c>
    </row>
    <row r="7" spans="1:5" ht="37" customHeight="1" x14ac:dyDescent="0.35">
      <c r="A7" s="12" t="s">
        <v>54</v>
      </c>
      <c r="B7" s="13" t="s">
        <v>112</v>
      </c>
      <c r="C7" s="14"/>
      <c r="D7" s="15" t="s">
        <v>113</v>
      </c>
      <c r="E7" s="16" t="s">
        <v>39</v>
      </c>
    </row>
    <row r="8" spans="1:5" ht="22" customHeight="1" x14ac:dyDescent="0.35">
      <c r="A8" s="12" t="s">
        <v>61</v>
      </c>
      <c r="B8" s="13" t="s">
        <v>114</v>
      </c>
      <c r="C8" s="14"/>
      <c r="D8" s="15" t="s">
        <v>44</v>
      </c>
      <c r="E8" s="16" t="s">
        <v>39</v>
      </c>
    </row>
    <row r="9" spans="1:5" ht="37" customHeight="1" x14ac:dyDescent="0.35">
      <c r="A9" s="12"/>
      <c r="B9" s="13" t="s">
        <v>115</v>
      </c>
      <c r="C9" s="14"/>
      <c r="D9" s="15" t="s">
        <v>116</v>
      </c>
      <c r="E9" s="16" t="s">
        <v>39</v>
      </c>
    </row>
    <row r="10" spans="1:5" ht="37" customHeight="1" x14ac:dyDescent="0.35">
      <c r="A10" s="12"/>
      <c r="B10" s="13" t="s">
        <v>117</v>
      </c>
      <c r="C10" s="14"/>
      <c r="D10" s="15" t="s">
        <v>118</v>
      </c>
      <c r="E10" s="17" t="s">
        <v>47</v>
      </c>
    </row>
    <row r="11" spans="1:5" ht="37" customHeight="1" x14ac:dyDescent="0.35">
      <c r="A11" s="12"/>
      <c r="B11" s="13" t="s">
        <v>119</v>
      </c>
      <c r="C11" s="14"/>
      <c r="D11" s="15" t="s">
        <v>120</v>
      </c>
      <c r="E11" s="16" t="s">
        <v>39</v>
      </c>
    </row>
    <row r="12" spans="1:5" ht="37" customHeight="1" x14ac:dyDescent="0.35">
      <c r="A12" s="12" t="s">
        <v>73</v>
      </c>
      <c r="B12" s="13" t="s">
        <v>121</v>
      </c>
      <c r="C12" s="14"/>
      <c r="D12" s="15" t="s">
        <v>122</v>
      </c>
      <c r="E12" s="16" t="s">
        <v>39</v>
      </c>
    </row>
    <row r="13" spans="1:5" ht="37" customHeight="1" x14ac:dyDescent="0.35">
      <c r="A13" s="12"/>
      <c r="B13" s="13" t="s">
        <v>123</v>
      </c>
      <c r="C13" s="14"/>
      <c r="D13" s="15" t="s">
        <v>124</v>
      </c>
      <c r="E13" s="17" t="s">
        <v>47</v>
      </c>
    </row>
    <row r="14" spans="1:5" ht="37" customHeight="1" x14ac:dyDescent="0.35">
      <c r="A14" s="12"/>
      <c r="B14" s="13" t="s">
        <v>125</v>
      </c>
      <c r="C14" s="14"/>
      <c r="D14" s="15" t="s">
        <v>126</v>
      </c>
      <c r="E14" s="16" t="s">
        <v>39</v>
      </c>
    </row>
    <row r="15" spans="1:5" ht="37" customHeight="1" x14ac:dyDescent="0.35">
      <c r="A15" s="12"/>
      <c r="B15" s="13" t="s">
        <v>127</v>
      </c>
      <c r="C15" s="14"/>
      <c r="D15" s="15" t="s">
        <v>128</v>
      </c>
      <c r="E15" s="17" t="s">
        <v>47</v>
      </c>
    </row>
    <row r="16" spans="1:5" ht="37" customHeight="1" x14ac:dyDescent="0.35">
      <c r="A16" s="12" t="s">
        <v>68</v>
      </c>
      <c r="B16" s="13" t="s">
        <v>129</v>
      </c>
      <c r="C16" s="14"/>
      <c r="D16" s="15" t="s">
        <v>130</v>
      </c>
      <c r="E16" s="17" t="s">
        <v>47</v>
      </c>
    </row>
    <row r="17" spans="1:5" ht="37" customHeight="1" x14ac:dyDescent="0.35">
      <c r="A17" s="12" t="s">
        <v>40</v>
      </c>
      <c r="B17" s="13" t="s">
        <v>131</v>
      </c>
      <c r="C17" s="14"/>
      <c r="D17" s="15" t="s">
        <v>132</v>
      </c>
      <c r="E17" s="16" t="s">
        <v>39</v>
      </c>
    </row>
    <row r="18" spans="1:5" ht="37" customHeight="1" x14ac:dyDescent="0.35">
      <c r="A18" s="12" t="s">
        <v>73</v>
      </c>
      <c r="B18" s="13" t="s">
        <v>133</v>
      </c>
      <c r="C18" s="14"/>
      <c r="D18" s="15" t="s">
        <v>134</v>
      </c>
      <c r="E18" s="17" t="s">
        <v>47</v>
      </c>
    </row>
    <row r="20" spans="1:5" x14ac:dyDescent="0.35">
      <c r="A20" s="8" t="s">
        <v>27</v>
      </c>
    </row>
  </sheetData>
  <sheetProtection sheet="1" objects="1" scenarios="1" formatRows="0"/>
  <mergeCells count="3">
    <mergeCell ref="A2:E2"/>
    <mergeCell ref="D4:E4"/>
    <mergeCell ref="A3:E3"/>
  </mergeCells>
  <conditionalFormatting sqref="C6:C7">
    <cfRule type="expression" dxfId="10" priority="1" stopIfTrue="1">
      <formula>AND(LEN($F6)&gt;0,TRIM(C6)=TRIM($F6))</formula>
    </cfRule>
  </conditionalFormatting>
  <conditionalFormatting sqref="C6:C8">
    <cfRule type="expression" dxfId="9" priority="2">
      <formula>AND($C$4="Có",NOT(OR(LEN(TRIM(C6))=0,TRIM(C6)=TRIM($D6))))</formula>
    </cfRule>
    <cfRule type="expression" dxfId="8" priority="3">
      <formula>AND($C$4="Có",$E6="Bắt buộc",OR(LEN(TRIM(C6))=0,TRIM(C6)=TRIM($D6)))</formula>
    </cfRule>
  </conditionalFormatting>
  <conditionalFormatting sqref="C9:C18">
    <cfRule type="expression" dxfId="7" priority="9" stopIfTrue="1">
      <formula>AND(LEN($F9)&gt;0,TRIM(C9)=TRIM($F9))</formula>
    </cfRule>
    <cfRule type="expression" dxfId="6" priority="10">
      <formula>AND($C$4="Có",NOT(OR(LEN(TRIM(C9))=0,TRIM(C9)=TRIM($D9))))</formula>
    </cfRule>
    <cfRule type="expression" dxfId="5" priority="11">
      <formula>AND($C$4="Có",$E9="Bắt buộc",OR(LEN(TRIM(C9))=0,TRIM(C9)=TRIM($D9)))</formula>
    </cfRule>
  </conditionalFormatting>
  <hyperlinks>
    <hyperlink ref="E1" location="'0. Bắt đầu'!A1" display="Xem điểm ›" xr:uid="{00000000-0004-0000-0200-000000000000}"/>
  </hyperlinks>
  <printOptions horizontalCentered="1"/>
  <pageMargins left="0.4" right="0.4" top="0.5" bottom="0.6" header="0.5" footer="0.5"/>
  <pageSetup paperSize="9" scale="83" fitToHeight="0" orientation="landscape" r:id="rId1"/>
  <headerFooter>
    <oddHeader>&amp;C&amp;11 &amp;BBRIEF TẠI ĐIỂM BÁN (ACTIVATION, SAMPLING, BOOTH, ROADSHOW)</oddHeader>
    <oddFooter>&amp;C&amp;8 &amp;K98A2B3Mẫu của A.M Agency – amagency.vn&amp;R&amp;8 &amp;K98A2B3Trang 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Không có trong danh sách" error="Chọn một giá trị trong danh sách." promptTitle="Chọn trong danh sách" prompt="Chọn Có thì các ô dưới được tính vào điểm ở sheet 3." xr:uid="{00000000-0002-0000-0200-000000000000}">
          <x14:formula1>
            <xm:f>'4. Danh mục'!$B$4:$B$12</xm:f>
          </x14:formula1>
          <xm:sqref>C4</xm:sqref>
        </x14:dataValidation>
        <x14:dataValidation type="list" allowBlank="1" showInputMessage="1" showErrorMessage="1" errorTitle="Không có trong danh sách" error="Chọn một giá trị trong danh sách." promptTitle="Chọn trong danh sách" prompt="Chọn trong danh sách thả xuống." xr:uid="{00000000-0002-0000-0200-000001000000}">
          <x14:formula1>
            <xm:f>'4. Danh mục'!$C$4:$C$16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2A6F97"/>
    <pageSetUpPr fitToPage="1"/>
  </sheetPr>
  <dimension ref="A1:O41"/>
  <sheetViews>
    <sheetView showGridLines="0" zoomScaleNormal="100" workbookViewId="0">
      <pane ySplit="4" topLeftCell="A5" activePane="bottomLeft" state="frozen"/>
      <selection pane="bottomLeft"/>
    </sheetView>
  </sheetViews>
  <sheetFormatPr defaultRowHeight="14.5" x14ac:dyDescent="0.35"/>
  <cols>
    <col min="1" max="1" width="24" customWidth="1"/>
    <col min="2" max="2" width="40" customWidth="1"/>
    <col min="3" max="3" width="15" customWidth="1"/>
    <col min="4" max="5" width="11" customWidth="1"/>
    <col min="6" max="6" width="10" customWidth="1"/>
    <col min="7" max="7" width="9" customWidth="1"/>
    <col min="8" max="8" width="13" customWidth="1"/>
    <col min="9" max="9" width="50" customWidth="1"/>
    <col min="10" max="10" width="8" customWidth="1"/>
    <col min="11" max="11" width="9" customWidth="1"/>
    <col min="12" max="12" width="22" customWidth="1"/>
    <col min="13" max="14" width="10" customWidth="1"/>
    <col min="15" max="15" width="14" customWidth="1"/>
  </cols>
  <sheetData>
    <row r="1" spans="1:15" ht="30" customHeight="1" x14ac:dyDescent="0.35">
      <c r="A1" s="9" t="s">
        <v>135</v>
      </c>
    </row>
    <row r="2" spans="1:15" ht="30" customHeight="1" x14ac:dyDescent="0.35">
      <c r="A2" s="62" t="s">
        <v>136</v>
      </c>
      <c r="B2" s="41"/>
      <c r="C2" s="41"/>
      <c r="D2" s="41"/>
      <c r="E2" s="41"/>
      <c r="F2" s="41"/>
      <c r="G2" s="41"/>
      <c r="H2" s="41"/>
      <c r="I2" s="41"/>
    </row>
    <row r="4" spans="1:15" ht="32" customHeight="1" x14ac:dyDescent="0.35">
      <c r="A4" s="11" t="s">
        <v>31</v>
      </c>
      <c r="B4" s="11" t="s">
        <v>32</v>
      </c>
      <c r="C4" s="11" t="s">
        <v>137</v>
      </c>
      <c r="D4" s="11" t="s">
        <v>35</v>
      </c>
      <c r="E4" s="11" t="s">
        <v>138</v>
      </c>
      <c r="F4" s="11" t="s">
        <v>139</v>
      </c>
      <c r="G4" s="11" t="s">
        <v>140</v>
      </c>
      <c r="H4" s="11" t="s">
        <v>141</v>
      </c>
      <c r="I4" s="11" t="s">
        <v>142</v>
      </c>
      <c r="J4" s="11" t="s">
        <v>143</v>
      </c>
      <c r="K4" s="11" t="s">
        <v>144</v>
      </c>
      <c r="L4" s="24" t="s">
        <v>145</v>
      </c>
      <c r="M4" s="24" t="s">
        <v>146</v>
      </c>
      <c r="N4" s="24" t="s">
        <v>147</v>
      </c>
      <c r="O4" s="24" t="s">
        <v>148</v>
      </c>
    </row>
    <row r="5" spans="1:15" ht="36" customHeight="1" x14ac:dyDescent="0.35">
      <c r="A5" s="25" t="s">
        <v>36</v>
      </c>
      <c r="B5" s="26" t="s">
        <v>37</v>
      </c>
      <c r="C5" s="27" t="s">
        <v>149</v>
      </c>
      <c r="D5" s="17" t="str">
        <f>'1. Brief sự kiện'!E6</f>
        <v>Bắt buộc</v>
      </c>
      <c r="E5" s="28">
        <f t="shared" ref="E5:E28" si="0">IF(D5="Bắt buộc",3,IF(D5="Nên có",2,1))*1</f>
        <v>3</v>
      </c>
      <c r="F5" s="28">
        <f>IF(AND(LEN(TRIM('1. Brief sự kiện'!C6))&gt;0,TRIM('1. Brief sự kiện'!C6)&lt;&gt;TRIM('1. Brief sự kiện'!D6)),1,0)</f>
        <v>0</v>
      </c>
      <c r="G5" s="29">
        <f t="shared" ref="G5:G41" si="1">E5*F5</f>
        <v>0</v>
      </c>
      <c r="H5" s="17" t="str">
        <f t="shared" ref="H5:H41" si="2">IF(E5=0,"Không tính",IF(F5=1,"Đã điền","Còn trống"))</f>
        <v>Còn trống</v>
      </c>
      <c r="I5" s="30" t="s">
        <v>150</v>
      </c>
      <c r="J5" s="31">
        <f>IF(AND(D5="Bắt buộc",E5&gt;0,F5=0),MAX(J$4:J4)+1,0)</f>
        <v>1</v>
      </c>
      <c r="K5" s="28">
        <f>IF(AND(E5&gt;0,F5=1,LEN('1. Brief sự kiện'!F6)&gt;0,TRIM('1. Brief sự kiện'!C6)=TRIM('1. Brief sự kiện'!F6)),1,0)</f>
        <v>0</v>
      </c>
      <c r="L5" s="26" t="s">
        <v>40</v>
      </c>
      <c r="M5" s="28">
        <f t="shared" ref="M5:M10" si="3">SUMIFS($G$5:$G$41,$A$5:$A$41,L5)</f>
        <v>0</v>
      </c>
      <c r="N5" s="28">
        <f t="shared" ref="N5:N10" si="4">SUMIFS($E$5:$E$41,$A$5:$A$41,L5)</f>
        <v>19</v>
      </c>
      <c r="O5" s="32">
        <f t="shared" ref="O5:O11" si="5">IF(N5=0,0,M5/N5)</f>
        <v>0</v>
      </c>
    </row>
    <row r="6" spans="1:15" ht="36" customHeight="1" x14ac:dyDescent="0.35">
      <c r="A6" s="25" t="s">
        <v>40</v>
      </c>
      <c r="B6" s="26" t="s">
        <v>41</v>
      </c>
      <c r="C6" s="27" t="s">
        <v>149</v>
      </c>
      <c r="D6" s="17" t="str">
        <f>'1. Brief sự kiện'!E7</f>
        <v>Bắt buộc</v>
      </c>
      <c r="E6" s="28">
        <f t="shared" si="0"/>
        <v>3</v>
      </c>
      <c r="F6" s="28">
        <f>IF(AND(LEN(TRIM('1. Brief sự kiện'!C7))&gt;0,TRIM('1. Brief sự kiện'!C7)&lt;&gt;TRIM('1. Brief sự kiện'!D7)),1,0)</f>
        <v>0</v>
      </c>
      <c r="G6" s="29">
        <f t="shared" si="1"/>
        <v>0</v>
      </c>
      <c r="H6" s="17" t="str">
        <f t="shared" si="2"/>
        <v>Còn trống</v>
      </c>
      <c r="I6" s="30" t="s">
        <v>151</v>
      </c>
      <c r="J6" s="31">
        <f>IF(AND(D6="Bắt buộc",E6&gt;0,F6=0),MAX(J$4:J5)+1,0)</f>
        <v>2</v>
      </c>
      <c r="K6" s="28">
        <f>IF(AND(E6&gt;0,F6=1,LEN('1. Brief sự kiện'!F7)&gt;0,TRIM('1. Brief sự kiện'!C7)=TRIM('1. Brief sự kiện'!F7)),1,0)</f>
        <v>0</v>
      </c>
      <c r="L6" s="26" t="s">
        <v>54</v>
      </c>
      <c r="M6" s="28">
        <f t="shared" si="3"/>
        <v>0</v>
      </c>
      <c r="N6" s="28">
        <f t="shared" si="4"/>
        <v>11</v>
      </c>
      <c r="O6" s="32">
        <f t="shared" si="5"/>
        <v>0</v>
      </c>
    </row>
    <row r="7" spans="1:15" ht="22" customHeight="1" x14ac:dyDescent="0.35">
      <c r="A7" s="25" t="s">
        <v>40</v>
      </c>
      <c r="B7" s="26" t="s">
        <v>43</v>
      </c>
      <c r="C7" s="27" t="s">
        <v>149</v>
      </c>
      <c r="D7" s="17" t="str">
        <f>'1. Brief sự kiện'!E8</f>
        <v>Bắt buộc</v>
      </c>
      <c r="E7" s="28">
        <f t="shared" si="0"/>
        <v>3</v>
      </c>
      <c r="F7" s="28">
        <f>IF(AND(LEN(TRIM('1. Brief sự kiện'!C8))&gt;0,TRIM('1. Brief sự kiện'!C8)&lt;&gt;TRIM('1. Brief sự kiện'!D8)),1,0)</f>
        <v>0</v>
      </c>
      <c r="G7" s="29">
        <f t="shared" si="1"/>
        <v>0</v>
      </c>
      <c r="H7" s="17" t="str">
        <f t="shared" si="2"/>
        <v>Còn trống</v>
      </c>
      <c r="I7" s="30" t="s">
        <v>152</v>
      </c>
      <c r="J7" s="31">
        <f>IF(AND(D7="Bắt buộc",E7&gt;0,F7=0),MAX(J$4:J6)+1,0)</f>
        <v>3</v>
      </c>
      <c r="K7" s="28">
        <f>IF(AND(E7&gt;0,F7=1,LEN('1. Brief sự kiện'!F8)&gt;0,TRIM('1. Brief sự kiện'!C8)=TRIM('1. Brief sự kiện'!F8)),1,0)</f>
        <v>0</v>
      </c>
      <c r="L7" s="26" t="s">
        <v>61</v>
      </c>
      <c r="M7" s="28">
        <f t="shared" si="3"/>
        <v>0</v>
      </c>
      <c r="N7" s="28">
        <f t="shared" si="4"/>
        <v>19</v>
      </c>
      <c r="O7" s="32">
        <f t="shared" si="5"/>
        <v>0</v>
      </c>
    </row>
    <row r="8" spans="1:15" ht="22" customHeight="1" x14ac:dyDescent="0.35">
      <c r="A8" s="25" t="s">
        <v>40</v>
      </c>
      <c r="B8" s="26" t="s">
        <v>45</v>
      </c>
      <c r="C8" s="27" t="s">
        <v>149</v>
      </c>
      <c r="D8" s="17" t="str">
        <f>'1. Brief sự kiện'!E9</f>
        <v>Nên có</v>
      </c>
      <c r="E8" s="28">
        <f t="shared" si="0"/>
        <v>2</v>
      </c>
      <c r="F8" s="28">
        <f>IF(AND(LEN(TRIM('1. Brief sự kiện'!C9))&gt;0,TRIM('1. Brief sự kiện'!C9)&lt;&gt;TRIM('1. Brief sự kiện'!D9)),1,0)</f>
        <v>0</v>
      </c>
      <c r="G8" s="29">
        <f t="shared" si="1"/>
        <v>0</v>
      </c>
      <c r="H8" s="17" t="str">
        <f t="shared" si="2"/>
        <v>Còn trống</v>
      </c>
      <c r="I8" s="30" t="s">
        <v>153</v>
      </c>
      <c r="J8" s="31">
        <f>IF(AND(D8="Bắt buộc",E8&gt;0,F8=0),MAX(J$4:J7)+1,0)</f>
        <v>0</v>
      </c>
      <c r="K8" s="28">
        <f>IF(AND(E8&gt;0,F8=1,LEN('1. Brief sự kiện'!F9)&gt;0,TRIM('1. Brief sự kiện'!C9)=TRIM('1. Brief sự kiện'!F9)),1,0)</f>
        <v>0</v>
      </c>
      <c r="L8" s="26" t="s">
        <v>68</v>
      </c>
      <c r="M8" s="28">
        <f t="shared" si="3"/>
        <v>0</v>
      </c>
      <c r="N8" s="28">
        <f t="shared" si="4"/>
        <v>7</v>
      </c>
      <c r="O8" s="32">
        <f t="shared" si="5"/>
        <v>0</v>
      </c>
    </row>
    <row r="9" spans="1:15" ht="22" customHeight="1" x14ac:dyDescent="0.35">
      <c r="A9" s="25" t="s">
        <v>40</v>
      </c>
      <c r="B9" s="26" t="s">
        <v>48</v>
      </c>
      <c r="C9" s="27" t="s">
        <v>149</v>
      </c>
      <c r="D9" s="17" t="str">
        <f>'1. Brief sự kiện'!E10</f>
        <v>Bắt buộc</v>
      </c>
      <c r="E9" s="28">
        <f t="shared" si="0"/>
        <v>3</v>
      </c>
      <c r="F9" s="28">
        <f>IF(AND(LEN(TRIM('1. Brief sự kiện'!C10))&gt;0,TRIM('1. Brief sự kiện'!C10)&lt;&gt;TRIM('1. Brief sự kiện'!D10)),1,0)</f>
        <v>0</v>
      </c>
      <c r="G9" s="29">
        <f t="shared" si="1"/>
        <v>0</v>
      </c>
      <c r="H9" s="17" t="str">
        <f t="shared" si="2"/>
        <v>Còn trống</v>
      </c>
      <c r="I9" s="30" t="s">
        <v>154</v>
      </c>
      <c r="J9" s="31">
        <f>IF(AND(D9="Bắt buộc",E9&gt;0,F9=0),MAX(J$4:J8)+1,0)</f>
        <v>4</v>
      </c>
      <c r="K9" s="28">
        <f>IF(AND(E9&gt;0,F9=1,LEN('1. Brief sự kiện'!F10)&gt;0,TRIM('1. Brief sự kiện'!C10)=TRIM('1. Brief sự kiện'!F10)),1,0)</f>
        <v>0</v>
      </c>
      <c r="L9" s="26" t="s">
        <v>73</v>
      </c>
      <c r="M9" s="28">
        <f t="shared" si="3"/>
        <v>0</v>
      </c>
      <c r="N9" s="28">
        <f t="shared" si="4"/>
        <v>27</v>
      </c>
      <c r="O9" s="32">
        <f t="shared" si="5"/>
        <v>0</v>
      </c>
    </row>
    <row r="10" spans="1:15" ht="22" customHeight="1" x14ac:dyDescent="0.35">
      <c r="A10" s="25" t="s">
        <v>40</v>
      </c>
      <c r="B10" s="26" t="s">
        <v>50</v>
      </c>
      <c r="C10" s="27" t="s">
        <v>149</v>
      </c>
      <c r="D10" s="17" t="str">
        <f>'1. Brief sự kiện'!E11</f>
        <v>Bắt buộc</v>
      </c>
      <c r="E10" s="28">
        <f t="shared" si="0"/>
        <v>3</v>
      </c>
      <c r="F10" s="28">
        <f>IF(AND(LEN(TRIM('1. Brief sự kiện'!C11))&gt;0,TRIM('1. Brief sự kiện'!C11)&lt;&gt;TRIM('1. Brief sự kiện'!D11)),1,0)</f>
        <v>0</v>
      </c>
      <c r="G10" s="29">
        <f t="shared" si="1"/>
        <v>0</v>
      </c>
      <c r="H10" s="17" t="str">
        <f t="shared" si="2"/>
        <v>Còn trống</v>
      </c>
      <c r="I10" s="30" t="s">
        <v>155</v>
      </c>
      <c r="J10" s="31">
        <f>IF(AND(D10="Bắt buộc",E10&gt;0,F10=0),MAX(J$4:J9)+1,0)</f>
        <v>5</v>
      </c>
      <c r="K10" s="28">
        <f>IF(AND(E10&gt;0,F10=1,LEN('1. Brief sự kiện'!F11)&gt;0,TRIM('1. Brief sự kiện'!C11)=TRIM('1. Brief sự kiện'!F11)),1,0)</f>
        <v>0</v>
      </c>
      <c r="L10" s="26" t="s">
        <v>36</v>
      </c>
      <c r="M10" s="28">
        <f t="shared" si="3"/>
        <v>0</v>
      </c>
      <c r="N10" s="28">
        <f t="shared" si="4"/>
        <v>10</v>
      </c>
      <c r="O10" s="32">
        <f t="shared" si="5"/>
        <v>0</v>
      </c>
    </row>
    <row r="11" spans="1:15" ht="22" customHeight="1" x14ac:dyDescent="0.35">
      <c r="A11" s="25" t="s">
        <v>40</v>
      </c>
      <c r="B11" s="26" t="s">
        <v>52</v>
      </c>
      <c r="C11" s="27" t="s">
        <v>149</v>
      </c>
      <c r="D11" s="17" t="str">
        <f>'1. Brief sự kiện'!E12</f>
        <v>Nên có</v>
      </c>
      <c r="E11" s="28">
        <f t="shared" si="0"/>
        <v>2</v>
      </c>
      <c r="F11" s="28">
        <f>IF(AND(LEN(TRIM('1. Brief sự kiện'!C12))&gt;0,TRIM('1. Brief sự kiện'!C12)&lt;&gt;TRIM('1. Brief sự kiện'!D12)),1,0)</f>
        <v>0</v>
      </c>
      <c r="G11" s="29">
        <f t="shared" si="1"/>
        <v>0</v>
      </c>
      <c r="H11" s="17" t="str">
        <f t="shared" si="2"/>
        <v>Còn trống</v>
      </c>
      <c r="I11" s="30" t="s">
        <v>156</v>
      </c>
      <c r="J11" s="31">
        <f>IF(AND(D11="Bắt buộc",E11&gt;0,F11=0),MAX(J$4:J10)+1,0)</f>
        <v>0</v>
      </c>
      <c r="K11" s="28">
        <f>IF(AND(E11&gt;0,F11=1,LEN('1. Brief sự kiện'!F12)&gt;0,TRIM('1. Brief sự kiện'!C12)=TRIM('1. Brief sự kiện'!F12)),1,0)</f>
        <v>0</v>
      </c>
      <c r="L11" s="33" t="s">
        <v>157</v>
      </c>
      <c r="M11" s="34">
        <f>SUM($G$5:$G$41)</f>
        <v>0</v>
      </c>
      <c r="N11" s="34">
        <f>SUM($E$5:$E$41)</f>
        <v>93</v>
      </c>
      <c r="O11" s="35">
        <f t="shared" si="5"/>
        <v>0</v>
      </c>
    </row>
    <row r="12" spans="1:15" ht="22" customHeight="1" x14ac:dyDescent="0.35">
      <c r="A12" s="25" t="s">
        <v>54</v>
      </c>
      <c r="B12" s="26" t="s">
        <v>55</v>
      </c>
      <c r="C12" s="27" t="s">
        <v>149</v>
      </c>
      <c r="D12" s="17" t="str">
        <f>'1. Brief sự kiện'!E13</f>
        <v>Bắt buộc</v>
      </c>
      <c r="E12" s="28">
        <f t="shared" si="0"/>
        <v>3</v>
      </c>
      <c r="F12" s="28">
        <f>IF(AND(LEN(TRIM('1. Brief sự kiện'!C13))&gt;0,TRIM('1. Brief sự kiện'!C13)&lt;&gt;TRIM('1. Brief sự kiện'!D13)),1,0)</f>
        <v>0</v>
      </c>
      <c r="G12" s="29">
        <f t="shared" si="1"/>
        <v>0</v>
      </c>
      <c r="H12" s="17" t="str">
        <f t="shared" si="2"/>
        <v>Còn trống</v>
      </c>
      <c r="I12" s="30" t="s">
        <v>158</v>
      </c>
      <c r="J12" s="31">
        <f>IF(AND(D12="Bắt buộc",E12&gt;0,F12=0),MAX(J$4:J11)+1,0)</f>
        <v>6</v>
      </c>
      <c r="K12" s="28">
        <f>IF(AND(E12&gt;0,F12=1,LEN('1. Brief sự kiện'!F13)&gt;0,TRIM('1. Brief sự kiện'!C13)=TRIM('1. Brief sự kiện'!F13)),1,0)</f>
        <v>0</v>
      </c>
    </row>
    <row r="13" spans="1:15" ht="36" customHeight="1" x14ac:dyDescent="0.35">
      <c r="A13" s="25" t="s">
        <v>54</v>
      </c>
      <c r="B13" s="26" t="s">
        <v>57</v>
      </c>
      <c r="C13" s="27" t="s">
        <v>149</v>
      </c>
      <c r="D13" s="17" t="str">
        <f>'1. Brief sự kiện'!E14</f>
        <v>Bắt buộc</v>
      </c>
      <c r="E13" s="28">
        <f t="shared" si="0"/>
        <v>3</v>
      </c>
      <c r="F13" s="28">
        <f>IF(AND(LEN(TRIM('1. Brief sự kiện'!C14))&gt;0,TRIM('1. Brief sự kiện'!C14)&lt;&gt;TRIM('1. Brief sự kiện'!D14)),1,0)</f>
        <v>0</v>
      </c>
      <c r="G13" s="29">
        <f t="shared" si="1"/>
        <v>0</v>
      </c>
      <c r="H13" s="17" t="str">
        <f t="shared" si="2"/>
        <v>Còn trống</v>
      </c>
      <c r="I13" s="30" t="s">
        <v>159</v>
      </c>
      <c r="J13" s="31">
        <f>IF(AND(D13="Bắt buộc",E13&gt;0,F13=0),MAX(J$4:J12)+1,0)</f>
        <v>7</v>
      </c>
      <c r="K13" s="28">
        <f>IF(AND(E13&gt;0,F13=1,LEN('1. Brief sự kiện'!F14)&gt;0,TRIM('1. Brief sự kiện'!C14)=TRIM('1. Brief sự kiện'!F14)),1,0)</f>
        <v>0</v>
      </c>
      <c r="L13" s="36" t="s">
        <v>160</v>
      </c>
    </row>
    <row r="14" spans="1:15" ht="36" customHeight="1" x14ac:dyDescent="0.35">
      <c r="A14" s="25" t="s">
        <v>54</v>
      </c>
      <c r="B14" s="26" t="s">
        <v>59</v>
      </c>
      <c r="C14" s="27" t="s">
        <v>149</v>
      </c>
      <c r="D14" s="17" t="str">
        <f>'1. Brief sự kiện'!E15</f>
        <v>Nên có</v>
      </c>
      <c r="E14" s="28">
        <f t="shared" si="0"/>
        <v>2</v>
      </c>
      <c r="F14" s="28">
        <f>IF(AND(LEN(TRIM('1. Brief sự kiện'!C15))&gt;0,TRIM('1. Brief sự kiện'!C15)&lt;&gt;TRIM('1. Brief sự kiện'!D15)),1,0)</f>
        <v>0</v>
      </c>
      <c r="G14" s="29">
        <f t="shared" si="1"/>
        <v>0</v>
      </c>
      <c r="H14" s="17" t="str">
        <f t="shared" si="2"/>
        <v>Còn trống</v>
      </c>
      <c r="I14" s="30" t="s">
        <v>161</v>
      </c>
      <c r="J14" s="31">
        <f>IF(AND(D14="Bắt buộc",E14&gt;0,F14=0),MAX(J$4:J13)+1,0)</f>
        <v>0</v>
      </c>
      <c r="K14" s="28">
        <f>IF(AND(E14&gt;0,F14=1,LEN('1. Brief sự kiện'!F15)&gt;0,TRIM('1. Brief sự kiện'!C15)=TRIM('1. Brief sự kiện'!F15)),1,0)</f>
        <v>0</v>
      </c>
      <c r="L14" s="26" t="s">
        <v>162</v>
      </c>
      <c r="M14" s="28">
        <f>M11</f>
        <v>0</v>
      </c>
    </row>
    <row r="15" spans="1:15" ht="22" customHeight="1" x14ac:dyDescent="0.35">
      <c r="A15" s="25" t="s">
        <v>61</v>
      </c>
      <c r="B15" s="26" t="s">
        <v>62</v>
      </c>
      <c r="C15" s="27" t="s">
        <v>149</v>
      </c>
      <c r="D15" s="17" t="str">
        <f>'1. Brief sự kiện'!E16</f>
        <v>Bắt buộc</v>
      </c>
      <c r="E15" s="28">
        <f t="shared" si="0"/>
        <v>3</v>
      </c>
      <c r="F15" s="28">
        <f>IF(AND(LEN(TRIM('1. Brief sự kiện'!C16))&gt;0,TRIM('1. Brief sự kiện'!C16)&lt;&gt;TRIM('1. Brief sự kiện'!D16)),1,0)</f>
        <v>0</v>
      </c>
      <c r="G15" s="29">
        <f t="shared" si="1"/>
        <v>0</v>
      </c>
      <c r="H15" s="17" t="str">
        <f t="shared" si="2"/>
        <v>Còn trống</v>
      </c>
      <c r="I15" s="30" t="s">
        <v>163</v>
      </c>
      <c r="J15" s="31">
        <f>IF(AND(D15="Bắt buộc",E15&gt;0,F15=0),MAX(J$4:J14)+1,0)</f>
        <v>8</v>
      </c>
      <c r="K15" s="28">
        <f>IF(AND(E15&gt;0,F15=1,LEN('1. Brief sự kiện'!F16)&gt;0,TRIM('1. Brief sự kiện'!C16)=TRIM('1. Brief sự kiện'!F16)),1,0)</f>
        <v>0</v>
      </c>
      <c r="L15" s="26" t="s">
        <v>164</v>
      </c>
      <c r="M15" s="28">
        <f>N11-M11</f>
        <v>93</v>
      </c>
    </row>
    <row r="16" spans="1:15" ht="22" customHeight="1" x14ac:dyDescent="0.35">
      <c r="A16" s="25" t="s">
        <v>61</v>
      </c>
      <c r="B16" s="26" t="s">
        <v>64</v>
      </c>
      <c r="C16" s="27" t="s">
        <v>149</v>
      </c>
      <c r="D16" s="17" t="str">
        <f>'1. Brief sự kiện'!E17</f>
        <v>Nên có</v>
      </c>
      <c r="E16" s="28">
        <f t="shared" si="0"/>
        <v>2</v>
      </c>
      <c r="F16" s="28">
        <f>IF(AND(LEN(TRIM('1. Brief sự kiện'!C17))&gt;0,TRIM('1. Brief sự kiện'!C17)&lt;&gt;TRIM('1. Brief sự kiện'!D17)),1,0)</f>
        <v>0</v>
      </c>
      <c r="G16" s="29">
        <f t="shared" si="1"/>
        <v>0</v>
      </c>
      <c r="H16" s="17" t="str">
        <f t="shared" si="2"/>
        <v>Còn trống</v>
      </c>
      <c r="I16" s="30" t="s">
        <v>165</v>
      </c>
      <c r="J16" s="31">
        <f>IF(AND(D16="Bắt buộc",E16&gt;0,F16=0),MAX(J$4:J15)+1,0)</f>
        <v>0</v>
      </c>
      <c r="K16" s="28">
        <f>IF(AND(E16&gt;0,F16=1,LEN('1. Brief sự kiện'!F17)&gt;0,TRIM('1. Brief sự kiện'!C17)=TRIM('1. Brief sự kiện'!F17)),1,0)</f>
        <v>0</v>
      </c>
      <c r="L16" s="26" t="s">
        <v>166</v>
      </c>
      <c r="M16" s="29">
        <f>COUNTIF($J$5:$J$41,"&gt;0")</f>
        <v>21</v>
      </c>
    </row>
    <row r="17" spans="1:13" ht="22" customHeight="1" x14ac:dyDescent="0.35">
      <c r="A17" s="25" t="s">
        <v>61</v>
      </c>
      <c r="B17" s="26" t="s">
        <v>66</v>
      </c>
      <c r="C17" s="27" t="s">
        <v>149</v>
      </c>
      <c r="D17" s="17" t="str">
        <f>'1. Brief sự kiện'!E18</f>
        <v>Bắt buộc</v>
      </c>
      <c r="E17" s="28">
        <f t="shared" si="0"/>
        <v>3</v>
      </c>
      <c r="F17" s="28">
        <f>IF(AND(LEN(TRIM('1. Brief sự kiện'!C18))&gt;0,TRIM('1. Brief sự kiện'!C18)&lt;&gt;TRIM('1. Brief sự kiện'!D18)),1,0)</f>
        <v>0</v>
      </c>
      <c r="G17" s="29">
        <f t="shared" si="1"/>
        <v>0</v>
      </c>
      <c r="H17" s="17" t="str">
        <f t="shared" si="2"/>
        <v>Còn trống</v>
      </c>
      <c r="I17" s="30" t="s">
        <v>167</v>
      </c>
      <c r="J17" s="31">
        <f>IF(AND(D17="Bắt buộc",E17&gt;0,F17=0),MAX(J$4:J16)+1,0)</f>
        <v>9</v>
      </c>
      <c r="K17" s="28">
        <f>IF(AND(E17&gt;0,F17=1,LEN('1. Brief sự kiện'!F18)&gt;0,TRIM('1. Brief sự kiện'!C18)=TRIM('1. Brief sự kiện'!F18)),1,0)</f>
        <v>0</v>
      </c>
      <c r="L17" s="26" t="s">
        <v>168</v>
      </c>
      <c r="M17" s="29">
        <f>SUM($K$5:$K$41)</f>
        <v>0</v>
      </c>
    </row>
    <row r="18" spans="1:13" ht="36" customHeight="1" x14ac:dyDescent="0.35">
      <c r="A18" s="25" t="s">
        <v>68</v>
      </c>
      <c r="B18" s="26" t="s">
        <v>69</v>
      </c>
      <c r="C18" s="27" t="s">
        <v>149</v>
      </c>
      <c r="D18" s="17" t="str">
        <f>'1. Brief sự kiện'!E19</f>
        <v>Bắt buộc</v>
      </c>
      <c r="E18" s="28">
        <f t="shared" si="0"/>
        <v>3</v>
      </c>
      <c r="F18" s="28">
        <f>IF(AND(LEN(TRIM('1. Brief sự kiện'!C19))&gt;0,TRIM('1. Brief sự kiện'!C19)&lt;&gt;TRIM('1. Brief sự kiện'!D19)),1,0)</f>
        <v>0</v>
      </c>
      <c r="G18" s="29">
        <f t="shared" si="1"/>
        <v>0</v>
      </c>
      <c r="H18" s="17" t="str">
        <f t="shared" si="2"/>
        <v>Còn trống</v>
      </c>
      <c r="I18" s="30" t="s">
        <v>169</v>
      </c>
      <c r="J18" s="31">
        <f>IF(AND(D18="Bắt buộc",E18&gt;0,F18=0),MAX(J$4:J17)+1,0)</f>
        <v>10</v>
      </c>
      <c r="K18" s="28">
        <f>IF(AND(E18&gt;0,F18=1,LEN('1. Brief sự kiện'!F19)&gt;0,TRIM('1. Brief sự kiện'!C19)=TRIM('1. Brief sự kiện'!F19)),1,0)</f>
        <v>0</v>
      </c>
    </row>
    <row r="19" spans="1:13" ht="22" customHeight="1" x14ac:dyDescent="0.35">
      <c r="A19" s="25" t="s">
        <v>68</v>
      </c>
      <c r="B19" s="26" t="s">
        <v>71</v>
      </c>
      <c r="C19" s="27" t="s">
        <v>149</v>
      </c>
      <c r="D19" s="17" t="str">
        <f>'1. Brief sự kiện'!E20</f>
        <v>Nên có</v>
      </c>
      <c r="E19" s="28">
        <f t="shared" si="0"/>
        <v>2</v>
      </c>
      <c r="F19" s="28">
        <f>IF(AND(LEN(TRIM('1. Brief sự kiện'!C20))&gt;0,TRIM('1. Brief sự kiện'!C20)&lt;&gt;TRIM('1. Brief sự kiện'!D20)),1,0)</f>
        <v>0</v>
      </c>
      <c r="G19" s="29">
        <f t="shared" si="1"/>
        <v>0</v>
      </c>
      <c r="H19" s="17" t="str">
        <f t="shared" si="2"/>
        <v>Còn trống</v>
      </c>
      <c r="I19" s="30" t="s">
        <v>170</v>
      </c>
      <c r="J19" s="31">
        <f>IF(AND(D19="Bắt buộc",E19&gt;0,F19=0),MAX(J$4:J18)+1,0)</f>
        <v>0</v>
      </c>
      <c r="K19" s="28">
        <f>IF(AND(E19&gt;0,F19=1,LEN('1. Brief sự kiện'!F20)&gt;0,TRIM('1. Brief sự kiện'!C20)=TRIM('1. Brief sự kiện'!F20)),1,0)</f>
        <v>0</v>
      </c>
    </row>
    <row r="20" spans="1:13" ht="22" customHeight="1" x14ac:dyDescent="0.35">
      <c r="A20" s="25" t="s">
        <v>73</v>
      </c>
      <c r="B20" s="26" t="s">
        <v>74</v>
      </c>
      <c r="C20" s="27" t="s">
        <v>149</v>
      </c>
      <c r="D20" s="17" t="str">
        <f>'1. Brief sự kiện'!E21</f>
        <v>Bắt buộc</v>
      </c>
      <c r="E20" s="28">
        <f t="shared" si="0"/>
        <v>3</v>
      </c>
      <c r="F20" s="28">
        <f>IF(COUNTIF('1. Brief sự kiện'!C22:C32,"Có")&gt;0,1,0)</f>
        <v>0</v>
      </c>
      <c r="G20" s="29">
        <f t="shared" si="1"/>
        <v>0</v>
      </c>
      <c r="H20" s="17" t="str">
        <f t="shared" si="2"/>
        <v>Còn trống</v>
      </c>
      <c r="I20" s="30" t="s">
        <v>171</v>
      </c>
      <c r="J20" s="31">
        <f>IF(AND(D20="Bắt buộc",E20&gt;0,F20=0),MAX(J$4:J19)+1,0)</f>
        <v>11</v>
      </c>
      <c r="K20" s="28">
        <f>0</f>
        <v>0</v>
      </c>
    </row>
    <row r="21" spans="1:13" ht="22" customHeight="1" x14ac:dyDescent="0.35">
      <c r="A21" s="25" t="s">
        <v>73</v>
      </c>
      <c r="B21" s="26" t="s">
        <v>87</v>
      </c>
      <c r="C21" s="27" t="s">
        <v>149</v>
      </c>
      <c r="D21" s="17" t="str">
        <f>'1. Brief sự kiện'!E33</f>
        <v>Nên có</v>
      </c>
      <c r="E21" s="28">
        <f t="shared" si="0"/>
        <v>2</v>
      </c>
      <c r="F21" s="28">
        <f>IF(AND(LEN(TRIM('1. Brief sự kiện'!C33))&gt;0,TRIM('1. Brief sự kiện'!C33)&lt;&gt;TRIM('1. Brief sự kiện'!D33)),1,0)</f>
        <v>0</v>
      </c>
      <c r="G21" s="29">
        <f t="shared" si="1"/>
        <v>0</v>
      </c>
      <c r="H21" s="17" t="str">
        <f t="shared" si="2"/>
        <v>Còn trống</v>
      </c>
      <c r="I21" s="30" t="s">
        <v>172</v>
      </c>
      <c r="J21" s="31">
        <f>IF(AND(D21="Bắt buộc",E21&gt;0,F21=0),MAX(J$4:J20)+1,0)</f>
        <v>0</v>
      </c>
      <c r="K21" s="28">
        <f>IF(AND(E21&gt;0,F21=1,LEN('1. Brief sự kiện'!F33)&gt;0,TRIM('1. Brief sự kiện'!C33)=TRIM('1. Brief sự kiện'!F33)),1,0)</f>
        <v>0</v>
      </c>
    </row>
    <row r="22" spans="1:13" ht="36" customHeight="1" x14ac:dyDescent="0.35">
      <c r="A22" s="25" t="s">
        <v>73</v>
      </c>
      <c r="B22" s="26" t="s">
        <v>89</v>
      </c>
      <c r="C22" s="27" t="s">
        <v>149</v>
      </c>
      <c r="D22" s="17" t="str">
        <f>'1. Brief sự kiện'!E34</f>
        <v>Nên có</v>
      </c>
      <c r="E22" s="28">
        <f t="shared" si="0"/>
        <v>2</v>
      </c>
      <c r="F22" s="28">
        <f>IF(AND(LEN(TRIM('1. Brief sự kiện'!C34))&gt;0,TRIM('1. Brief sự kiện'!C34)&lt;&gt;TRIM('1. Brief sự kiện'!D34)),1,0)</f>
        <v>0</v>
      </c>
      <c r="G22" s="29">
        <f t="shared" si="1"/>
        <v>0</v>
      </c>
      <c r="H22" s="17" t="str">
        <f t="shared" si="2"/>
        <v>Còn trống</v>
      </c>
      <c r="I22" s="30" t="s">
        <v>173</v>
      </c>
      <c r="J22" s="31">
        <f>IF(AND(D22="Bắt buộc",E22&gt;0,F22=0),MAX(J$4:J21)+1,0)</f>
        <v>0</v>
      </c>
      <c r="K22" s="28">
        <f>IF(AND(E22&gt;0,F22=1,LEN('1. Brief sự kiện'!F34)&gt;0,TRIM('1. Brief sự kiện'!C34)=TRIM('1. Brief sự kiện'!F34)),1,0)</f>
        <v>0</v>
      </c>
    </row>
    <row r="23" spans="1:13" ht="22" customHeight="1" x14ac:dyDescent="0.35">
      <c r="A23" s="25" t="s">
        <v>73</v>
      </c>
      <c r="B23" s="26" t="s">
        <v>91</v>
      </c>
      <c r="C23" s="27" t="s">
        <v>149</v>
      </c>
      <c r="D23" s="17" t="str">
        <f>'1. Brief sự kiện'!E35</f>
        <v>Thêm</v>
      </c>
      <c r="E23" s="28">
        <f t="shared" si="0"/>
        <v>1</v>
      </c>
      <c r="F23" s="28">
        <f>IF(AND(LEN(TRIM('1. Brief sự kiện'!C35))&gt;0,TRIM('1. Brief sự kiện'!C35)&lt;&gt;TRIM('1. Brief sự kiện'!D35)),1,0)</f>
        <v>0</v>
      </c>
      <c r="G23" s="29">
        <f t="shared" si="1"/>
        <v>0</v>
      </c>
      <c r="H23" s="17" t="str">
        <f t="shared" si="2"/>
        <v>Còn trống</v>
      </c>
      <c r="I23" s="30" t="s">
        <v>174</v>
      </c>
      <c r="J23" s="31">
        <f>IF(AND(D23="Bắt buộc",E23&gt;0,F23=0),MAX(J$4:J22)+1,0)</f>
        <v>0</v>
      </c>
      <c r="K23" s="28">
        <f>IF(AND(E23&gt;0,F23=1,LEN('1. Brief sự kiện'!F35)&gt;0,TRIM('1. Brief sự kiện'!C35)=TRIM('1. Brief sự kiện'!F35)),1,0)</f>
        <v>0</v>
      </c>
    </row>
    <row r="24" spans="1:13" ht="22" customHeight="1" x14ac:dyDescent="0.35">
      <c r="A24" s="25" t="s">
        <v>73</v>
      </c>
      <c r="B24" s="26" t="s">
        <v>94</v>
      </c>
      <c r="C24" s="27" t="s">
        <v>149</v>
      </c>
      <c r="D24" s="17" t="str">
        <f>'1. Brief sự kiện'!E36</f>
        <v>Nên có</v>
      </c>
      <c r="E24" s="28">
        <f t="shared" si="0"/>
        <v>2</v>
      </c>
      <c r="F24" s="28">
        <f>IF(AND(LEN(TRIM('1. Brief sự kiện'!C36))&gt;0,TRIM('1. Brief sự kiện'!C36)&lt;&gt;TRIM('1. Brief sự kiện'!D36)),1,0)</f>
        <v>0</v>
      </c>
      <c r="G24" s="29">
        <f t="shared" si="1"/>
        <v>0</v>
      </c>
      <c r="H24" s="17" t="str">
        <f t="shared" si="2"/>
        <v>Còn trống</v>
      </c>
      <c r="I24" s="30" t="s">
        <v>175</v>
      </c>
      <c r="J24" s="31">
        <f>IF(AND(D24="Bắt buộc",E24&gt;0,F24=0),MAX(J$4:J23)+1,0)</f>
        <v>0</v>
      </c>
      <c r="K24" s="28">
        <f>IF(AND(E24&gt;0,F24=1,LEN('1. Brief sự kiện'!F36)&gt;0,TRIM('1. Brief sự kiện'!C36)=TRIM('1. Brief sự kiện'!F36)),1,0)</f>
        <v>0</v>
      </c>
    </row>
    <row r="25" spans="1:13" ht="22" customHeight="1" x14ac:dyDescent="0.35">
      <c r="A25" s="25" t="s">
        <v>73</v>
      </c>
      <c r="B25" s="26" t="s">
        <v>96</v>
      </c>
      <c r="C25" s="27" t="s">
        <v>149</v>
      </c>
      <c r="D25" s="17" t="str">
        <f>'1. Brief sự kiện'!E37</f>
        <v>Nên có</v>
      </c>
      <c r="E25" s="28">
        <f t="shared" si="0"/>
        <v>2</v>
      </c>
      <c r="F25" s="28">
        <f>IF(AND(LEN(TRIM('1. Brief sự kiện'!C37))&gt;0,TRIM('1. Brief sự kiện'!C37)&lt;&gt;TRIM('1. Brief sự kiện'!D37)),1,0)</f>
        <v>0</v>
      </c>
      <c r="G25" s="29">
        <f t="shared" si="1"/>
        <v>0</v>
      </c>
      <c r="H25" s="17" t="str">
        <f t="shared" si="2"/>
        <v>Còn trống</v>
      </c>
      <c r="I25" s="30" t="s">
        <v>176</v>
      </c>
      <c r="J25" s="31">
        <f>IF(AND(D25="Bắt buộc",E25&gt;0,F25=0),MAX(J$4:J24)+1,0)</f>
        <v>0</v>
      </c>
      <c r="K25" s="28">
        <f>IF(AND(E25&gt;0,F25=1,LEN('1. Brief sự kiện'!F37)&gt;0,TRIM('1. Brief sự kiện'!C37)=TRIM('1. Brief sự kiện'!F37)),1,0)</f>
        <v>0</v>
      </c>
    </row>
    <row r="26" spans="1:13" ht="36" customHeight="1" x14ac:dyDescent="0.35">
      <c r="A26" s="25" t="s">
        <v>36</v>
      </c>
      <c r="B26" s="26" t="s">
        <v>98</v>
      </c>
      <c r="C26" s="27" t="s">
        <v>149</v>
      </c>
      <c r="D26" s="17" t="str">
        <f>'1. Brief sự kiện'!E38</f>
        <v>Bắt buộc</v>
      </c>
      <c r="E26" s="28">
        <f t="shared" si="0"/>
        <v>3</v>
      </c>
      <c r="F26" s="28">
        <f>IF(AND(LEN(TRIM('1. Brief sự kiện'!C38))&gt;0,TRIM('1. Brief sự kiện'!C38)&lt;&gt;TRIM('1. Brief sự kiện'!D38)),1,0)</f>
        <v>0</v>
      </c>
      <c r="G26" s="29">
        <f t="shared" si="1"/>
        <v>0</v>
      </c>
      <c r="H26" s="17" t="str">
        <f t="shared" si="2"/>
        <v>Còn trống</v>
      </c>
      <c r="I26" s="30" t="s">
        <v>177</v>
      </c>
      <c r="J26" s="31">
        <f>IF(AND(D26="Bắt buộc",E26&gt;0,F26=0),MAX(J$4:J25)+1,0)</f>
        <v>12</v>
      </c>
      <c r="K26" s="28">
        <f>IF(AND(E26&gt;0,F26=1,LEN('1. Brief sự kiện'!F38)&gt;0,TRIM('1. Brief sự kiện'!C38)=TRIM('1. Brief sự kiện'!F38)),1,0)</f>
        <v>0</v>
      </c>
    </row>
    <row r="27" spans="1:13" ht="22" customHeight="1" x14ac:dyDescent="0.35">
      <c r="A27" s="25" t="s">
        <v>36</v>
      </c>
      <c r="B27" s="26" t="s">
        <v>100</v>
      </c>
      <c r="C27" s="27" t="s">
        <v>149</v>
      </c>
      <c r="D27" s="17" t="str">
        <f>'1. Brief sự kiện'!E39</f>
        <v>Bắt buộc</v>
      </c>
      <c r="E27" s="28">
        <f t="shared" si="0"/>
        <v>3</v>
      </c>
      <c r="F27" s="28">
        <f>IF(AND(LEN(TRIM('1. Brief sự kiện'!C39))&gt;0,TRIM('1. Brief sự kiện'!C39)&lt;&gt;TRIM('1. Brief sự kiện'!D39)),1,0)</f>
        <v>0</v>
      </c>
      <c r="G27" s="29">
        <f t="shared" si="1"/>
        <v>0</v>
      </c>
      <c r="H27" s="17" t="str">
        <f t="shared" si="2"/>
        <v>Còn trống</v>
      </c>
      <c r="I27" s="30" t="s">
        <v>178</v>
      </c>
      <c r="J27" s="31">
        <f>IF(AND(D27="Bắt buộc",E27&gt;0,F27=0),MAX(J$4:J26)+1,0)</f>
        <v>13</v>
      </c>
      <c r="K27" s="28">
        <f>IF(AND(E27&gt;0,F27=1,LEN('1. Brief sự kiện'!F39)&gt;0,TRIM('1. Brief sự kiện'!C39)=TRIM('1. Brief sự kiện'!F39)),1,0)</f>
        <v>0</v>
      </c>
    </row>
    <row r="28" spans="1:13" ht="36" customHeight="1" x14ac:dyDescent="0.35">
      <c r="A28" s="25" t="s">
        <v>36</v>
      </c>
      <c r="B28" s="26" t="s">
        <v>102</v>
      </c>
      <c r="C28" s="27" t="s">
        <v>149</v>
      </c>
      <c r="D28" s="17" t="str">
        <f>'1. Brief sự kiện'!E40</f>
        <v>Thêm</v>
      </c>
      <c r="E28" s="28">
        <f t="shared" si="0"/>
        <v>1</v>
      </c>
      <c r="F28" s="28">
        <f>IF(AND(LEN(TRIM('1. Brief sự kiện'!C40))&gt;0,TRIM('1. Brief sự kiện'!C40)&lt;&gt;TRIM('1. Brief sự kiện'!D40)),1,0)</f>
        <v>0</v>
      </c>
      <c r="G28" s="29">
        <f t="shared" si="1"/>
        <v>0</v>
      </c>
      <c r="H28" s="17" t="str">
        <f t="shared" si="2"/>
        <v>Còn trống</v>
      </c>
      <c r="I28" s="30" t="s">
        <v>179</v>
      </c>
      <c r="J28" s="31">
        <f>IF(AND(D28="Bắt buộc",E28&gt;0,F28=0),MAX(J$4:J27)+1,0)</f>
        <v>0</v>
      </c>
      <c r="K28" s="28">
        <f>IF(AND(E28&gt;0,F28=1,LEN('1. Brief sự kiện'!F40)&gt;0,TRIM('1. Brief sự kiện'!C40)=TRIM('1. Brief sự kiện'!F40)),1,0)</f>
        <v>0</v>
      </c>
    </row>
    <row r="29" spans="1:13" ht="22" customHeight="1" x14ac:dyDescent="0.35">
      <c r="A29" s="25" t="s">
        <v>73</v>
      </c>
      <c r="B29" s="26" t="s">
        <v>110</v>
      </c>
      <c r="C29" s="27" t="s">
        <v>180</v>
      </c>
      <c r="D29" s="17" t="str">
        <f>'2. Brief tại điểm bán'!E6</f>
        <v>Bắt buộc</v>
      </c>
      <c r="E29" s="28">
        <f>IF(D29="Bắt buộc",3,IF(D29="Nên có",2,1))*('2. Brief tại điểm bán'!$C$4="Có")</f>
        <v>3</v>
      </c>
      <c r="F29" s="28">
        <f>IF(AND(LEN(TRIM('2. Brief tại điểm bán'!C6))&gt;0,TRIM('2. Brief tại điểm bán'!C6)&lt;&gt;TRIM('2. Brief tại điểm bán'!D6)),1,0)</f>
        <v>0</v>
      </c>
      <c r="G29" s="29">
        <f t="shared" si="1"/>
        <v>0</v>
      </c>
      <c r="H29" s="17" t="str">
        <f t="shared" si="2"/>
        <v>Còn trống</v>
      </c>
      <c r="I29" s="30" t="s">
        <v>181</v>
      </c>
      <c r="J29" s="31">
        <f>IF(AND(D29="Bắt buộc",E29&gt;0,F29=0),MAX(J$4:J28)+1,0)</f>
        <v>14</v>
      </c>
      <c r="K29" s="28">
        <f>IF(AND(E29&gt;0,F29=1,LEN('2. Brief tại điểm bán'!F6)&gt;0,TRIM('2. Brief tại điểm bán'!C6)=TRIM('2. Brief tại điểm bán'!F6)),1,0)</f>
        <v>0</v>
      </c>
    </row>
    <row r="30" spans="1:13" ht="22" customHeight="1" x14ac:dyDescent="0.35">
      <c r="A30" s="25" t="s">
        <v>54</v>
      </c>
      <c r="B30" s="26" t="s">
        <v>112</v>
      </c>
      <c r="C30" s="27" t="s">
        <v>180</v>
      </c>
      <c r="D30" s="17" t="str">
        <f>'2. Brief tại điểm bán'!E7</f>
        <v>Bắt buộc</v>
      </c>
      <c r="E30" s="28">
        <f>IF(D30="Bắt buộc",3,IF(D30="Nên có",2,1))*('2. Brief tại điểm bán'!$C$4="Có")</f>
        <v>3</v>
      </c>
      <c r="F30" s="28">
        <f>IF(AND(LEN(TRIM('2. Brief tại điểm bán'!C7))&gt;0,TRIM('2. Brief tại điểm bán'!C7)&lt;&gt;TRIM('2. Brief tại điểm bán'!D7)),1,0)</f>
        <v>0</v>
      </c>
      <c r="G30" s="29">
        <f t="shared" si="1"/>
        <v>0</v>
      </c>
      <c r="H30" s="17" t="str">
        <f t="shared" si="2"/>
        <v>Còn trống</v>
      </c>
      <c r="I30" s="30" t="s">
        <v>182</v>
      </c>
      <c r="J30" s="31">
        <f>IF(AND(D30="Bắt buộc",E30&gt;0,F30=0),MAX(J$4:J29)+1,0)</f>
        <v>15</v>
      </c>
      <c r="K30" s="28">
        <f>IF(AND(E30&gt;0,F30=1,LEN('2. Brief tại điểm bán'!F7)&gt;0,TRIM('2. Brief tại điểm bán'!C7)=TRIM('2. Brief tại điểm bán'!F7)),1,0)</f>
        <v>0</v>
      </c>
    </row>
    <row r="31" spans="1:13" ht="22" customHeight="1" x14ac:dyDescent="0.35">
      <c r="A31" s="25" t="s">
        <v>61</v>
      </c>
      <c r="B31" s="26" t="s">
        <v>114</v>
      </c>
      <c r="C31" s="27" t="s">
        <v>180</v>
      </c>
      <c r="D31" s="17" t="str">
        <f>'2. Brief tại điểm bán'!E8</f>
        <v>Bắt buộc</v>
      </c>
      <c r="E31" s="28">
        <f>IF(D31="Bắt buộc",3,IF(D31="Nên có",2,1))*('2. Brief tại điểm bán'!$C$4="Có")</f>
        <v>3</v>
      </c>
      <c r="F31" s="28">
        <f>IF(AND(LEN(TRIM('2. Brief tại điểm bán'!C8))&gt;0,TRIM('2. Brief tại điểm bán'!C8)&lt;&gt;TRIM('2. Brief tại điểm bán'!D8)),1,0)</f>
        <v>0</v>
      </c>
      <c r="G31" s="29">
        <f t="shared" si="1"/>
        <v>0</v>
      </c>
      <c r="H31" s="17" t="str">
        <f t="shared" si="2"/>
        <v>Còn trống</v>
      </c>
      <c r="I31" s="30" t="s">
        <v>183</v>
      </c>
      <c r="J31" s="31">
        <f>IF(AND(D31="Bắt buộc",E31&gt;0,F31=0),MAX(J$4:J30)+1,0)</f>
        <v>16</v>
      </c>
      <c r="K31" s="28">
        <f>IF(AND(E31&gt;0,F31=1,LEN('2. Brief tại điểm bán'!F8)&gt;0,TRIM('2. Brief tại điểm bán'!C8)=TRIM('2. Brief tại điểm bán'!F8)),1,0)</f>
        <v>0</v>
      </c>
    </row>
    <row r="32" spans="1:13" ht="22" customHeight="1" x14ac:dyDescent="0.35">
      <c r="A32" s="25" t="s">
        <v>61</v>
      </c>
      <c r="B32" s="26" t="s">
        <v>115</v>
      </c>
      <c r="C32" s="27" t="s">
        <v>180</v>
      </c>
      <c r="D32" s="17" t="str">
        <f>'2. Brief tại điểm bán'!E9</f>
        <v>Bắt buộc</v>
      </c>
      <c r="E32" s="28">
        <f>IF(D32="Bắt buộc",3,IF(D32="Nên có",2,1))*('2. Brief tại điểm bán'!$C$4="Có")</f>
        <v>3</v>
      </c>
      <c r="F32" s="28">
        <f>IF(AND(LEN(TRIM('2. Brief tại điểm bán'!C9))&gt;0,TRIM('2. Brief tại điểm bán'!C9)&lt;&gt;TRIM('2. Brief tại điểm bán'!D9)),1,0)</f>
        <v>0</v>
      </c>
      <c r="G32" s="29">
        <f t="shared" si="1"/>
        <v>0</v>
      </c>
      <c r="H32" s="17" t="str">
        <f t="shared" si="2"/>
        <v>Còn trống</v>
      </c>
      <c r="I32" s="30" t="s">
        <v>184</v>
      </c>
      <c r="J32" s="31">
        <f>IF(AND(D32="Bắt buộc",E32&gt;0,F32=0),MAX(J$4:J31)+1,0)</f>
        <v>17</v>
      </c>
      <c r="K32" s="28">
        <f>IF(AND(E32&gt;0,F32=1,LEN('2. Brief tại điểm bán'!F9)&gt;0,TRIM('2. Brief tại điểm bán'!C9)=TRIM('2. Brief tại điểm bán'!F9)),1,0)</f>
        <v>0</v>
      </c>
    </row>
    <row r="33" spans="1:11" ht="22" customHeight="1" x14ac:dyDescent="0.35">
      <c r="A33" s="25" t="s">
        <v>61</v>
      </c>
      <c r="B33" s="26" t="s">
        <v>117</v>
      </c>
      <c r="C33" s="27" t="s">
        <v>180</v>
      </c>
      <c r="D33" s="17" t="str">
        <f>'2. Brief tại điểm bán'!E10</f>
        <v>Nên có</v>
      </c>
      <c r="E33" s="28">
        <f>IF(D33="Bắt buộc",3,IF(D33="Nên có",2,1))*('2. Brief tại điểm bán'!$C$4="Có")</f>
        <v>2</v>
      </c>
      <c r="F33" s="28">
        <f>IF(AND(LEN(TRIM('2. Brief tại điểm bán'!C10))&gt;0,TRIM('2. Brief tại điểm bán'!C10)&lt;&gt;TRIM('2. Brief tại điểm bán'!D10)),1,0)</f>
        <v>0</v>
      </c>
      <c r="G33" s="29">
        <f t="shared" si="1"/>
        <v>0</v>
      </c>
      <c r="H33" s="17" t="str">
        <f t="shared" si="2"/>
        <v>Còn trống</v>
      </c>
      <c r="I33" s="30" t="s">
        <v>185</v>
      </c>
      <c r="J33" s="31">
        <f>IF(AND(D33="Bắt buộc",E33&gt;0,F33=0),MAX(J$4:J32)+1,0)</f>
        <v>0</v>
      </c>
      <c r="K33" s="28">
        <f>IF(AND(E33&gt;0,F33=1,LEN('2. Brief tại điểm bán'!F10)&gt;0,TRIM('2. Brief tại điểm bán'!C10)=TRIM('2. Brief tại điểm bán'!F10)),1,0)</f>
        <v>0</v>
      </c>
    </row>
    <row r="34" spans="1:11" ht="22" customHeight="1" x14ac:dyDescent="0.35">
      <c r="A34" s="25" t="s">
        <v>61</v>
      </c>
      <c r="B34" s="26" t="s">
        <v>119</v>
      </c>
      <c r="C34" s="27" t="s">
        <v>180</v>
      </c>
      <c r="D34" s="17" t="str">
        <f>'2. Brief tại điểm bán'!E11</f>
        <v>Bắt buộc</v>
      </c>
      <c r="E34" s="28">
        <f>IF(D34="Bắt buộc",3,IF(D34="Nên có",2,1))*('2. Brief tại điểm bán'!$C$4="Có")</f>
        <v>3</v>
      </c>
      <c r="F34" s="28">
        <f>IF(AND(LEN(TRIM('2. Brief tại điểm bán'!C11))&gt;0,TRIM('2. Brief tại điểm bán'!C11)&lt;&gt;TRIM('2. Brief tại điểm bán'!D11)),1,0)</f>
        <v>0</v>
      </c>
      <c r="G34" s="29">
        <f t="shared" si="1"/>
        <v>0</v>
      </c>
      <c r="H34" s="17" t="str">
        <f t="shared" si="2"/>
        <v>Còn trống</v>
      </c>
      <c r="I34" s="30" t="s">
        <v>186</v>
      </c>
      <c r="J34" s="31">
        <f>IF(AND(D34="Bắt buộc",E34&gt;0,F34=0),MAX(J$4:J33)+1,0)</f>
        <v>18</v>
      </c>
      <c r="K34" s="28">
        <f>IF(AND(E34&gt;0,F34=1,LEN('2. Brief tại điểm bán'!F11)&gt;0,TRIM('2. Brief tại điểm bán'!C11)=TRIM('2. Brief tại điểm bán'!F11)),1,0)</f>
        <v>0</v>
      </c>
    </row>
    <row r="35" spans="1:11" ht="36" customHeight="1" x14ac:dyDescent="0.35">
      <c r="A35" s="25" t="s">
        <v>73</v>
      </c>
      <c r="B35" s="26" t="s">
        <v>121</v>
      </c>
      <c r="C35" s="27" t="s">
        <v>180</v>
      </c>
      <c r="D35" s="17" t="str">
        <f>'2. Brief tại điểm bán'!E12</f>
        <v>Bắt buộc</v>
      </c>
      <c r="E35" s="28">
        <f>IF(D35="Bắt buộc",3,IF(D35="Nên có",2,1))*('2. Brief tại điểm bán'!$C$4="Có")</f>
        <v>3</v>
      </c>
      <c r="F35" s="28">
        <f>IF(AND(LEN(TRIM('2. Brief tại điểm bán'!C12))&gt;0,TRIM('2. Brief tại điểm bán'!C12)&lt;&gt;TRIM('2. Brief tại điểm bán'!D12)),1,0)</f>
        <v>0</v>
      </c>
      <c r="G35" s="29">
        <f t="shared" si="1"/>
        <v>0</v>
      </c>
      <c r="H35" s="17" t="str">
        <f t="shared" si="2"/>
        <v>Còn trống</v>
      </c>
      <c r="I35" s="30" t="s">
        <v>187</v>
      </c>
      <c r="J35" s="31">
        <f>IF(AND(D35="Bắt buộc",E35&gt;0,F35=0),MAX(J$4:J34)+1,0)</f>
        <v>19</v>
      </c>
      <c r="K35" s="28">
        <f>IF(AND(E35&gt;0,F35=1,LEN('2. Brief tại điểm bán'!F12)&gt;0,TRIM('2. Brief tại điểm bán'!C12)=TRIM('2. Brief tại điểm bán'!F12)),1,0)</f>
        <v>0</v>
      </c>
    </row>
    <row r="36" spans="1:11" ht="22" customHeight="1" x14ac:dyDescent="0.35">
      <c r="A36" s="25" t="s">
        <v>73</v>
      </c>
      <c r="B36" s="26" t="s">
        <v>123</v>
      </c>
      <c r="C36" s="27" t="s">
        <v>180</v>
      </c>
      <c r="D36" s="17" t="str">
        <f>'2. Brief tại điểm bán'!E13</f>
        <v>Nên có</v>
      </c>
      <c r="E36" s="28">
        <f>IF(D36="Bắt buộc",3,IF(D36="Nên có",2,1))*('2. Brief tại điểm bán'!$C$4="Có")</f>
        <v>2</v>
      </c>
      <c r="F36" s="28">
        <f>IF(AND(LEN(TRIM('2. Brief tại điểm bán'!C13))&gt;0,TRIM('2. Brief tại điểm bán'!C13)&lt;&gt;TRIM('2. Brief tại điểm bán'!D13)),1,0)</f>
        <v>0</v>
      </c>
      <c r="G36" s="29">
        <f t="shared" si="1"/>
        <v>0</v>
      </c>
      <c r="H36" s="17" t="str">
        <f t="shared" si="2"/>
        <v>Còn trống</v>
      </c>
      <c r="I36" s="30" t="s">
        <v>188</v>
      </c>
      <c r="J36" s="31">
        <f>IF(AND(D36="Bắt buộc",E36&gt;0,F36=0),MAX(J$4:J35)+1,0)</f>
        <v>0</v>
      </c>
      <c r="K36" s="28">
        <f>IF(AND(E36&gt;0,F36=1,LEN('2. Brief tại điểm bán'!F13)&gt;0,TRIM('2. Brief tại điểm bán'!C13)=TRIM('2. Brief tại điểm bán'!F13)),1,0)</f>
        <v>0</v>
      </c>
    </row>
    <row r="37" spans="1:11" ht="22" customHeight="1" x14ac:dyDescent="0.35">
      <c r="A37" s="25" t="s">
        <v>73</v>
      </c>
      <c r="B37" s="26" t="s">
        <v>125</v>
      </c>
      <c r="C37" s="27" t="s">
        <v>180</v>
      </c>
      <c r="D37" s="17" t="str">
        <f>'2. Brief tại điểm bán'!E14</f>
        <v>Bắt buộc</v>
      </c>
      <c r="E37" s="28">
        <f>IF(D37="Bắt buộc",3,IF(D37="Nên có",2,1))*('2. Brief tại điểm bán'!$C$4="Có")</f>
        <v>3</v>
      </c>
      <c r="F37" s="28">
        <f>IF(AND(LEN(TRIM('2. Brief tại điểm bán'!C14))&gt;0,TRIM('2. Brief tại điểm bán'!C14)&lt;&gt;TRIM('2. Brief tại điểm bán'!D14)),1,0)</f>
        <v>0</v>
      </c>
      <c r="G37" s="29">
        <f t="shared" si="1"/>
        <v>0</v>
      </c>
      <c r="H37" s="17" t="str">
        <f t="shared" si="2"/>
        <v>Còn trống</v>
      </c>
      <c r="I37" s="30" t="s">
        <v>189</v>
      </c>
      <c r="J37" s="31">
        <f>IF(AND(D37="Bắt buộc",E37&gt;0,F37=0),MAX(J$4:J36)+1,0)</f>
        <v>20</v>
      </c>
      <c r="K37" s="28">
        <f>IF(AND(E37&gt;0,F37=1,LEN('2. Brief tại điểm bán'!F14)&gt;0,TRIM('2. Brief tại điểm bán'!C14)=TRIM('2. Brief tại điểm bán'!F14)),1,0)</f>
        <v>0</v>
      </c>
    </row>
    <row r="38" spans="1:11" ht="22" customHeight="1" x14ac:dyDescent="0.35">
      <c r="A38" s="25" t="s">
        <v>73</v>
      </c>
      <c r="B38" s="26" t="s">
        <v>127</v>
      </c>
      <c r="C38" s="27" t="s">
        <v>180</v>
      </c>
      <c r="D38" s="17" t="str">
        <f>'2. Brief tại điểm bán'!E15</f>
        <v>Nên có</v>
      </c>
      <c r="E38" s="28">
        <f>IF(D38="Bắt buộc",3,IF(D38="Nên có",2,1))*('2. Brief tại điểm bán'!$C$4="Có")</f>
        <v>2</v>
      </c>
      <c r="F38" s="28">
        <f>IF(AND(LEN(TRIM('2. Brief tại điểm bán'!C15))&gt;0,TRIM('2. Brief tại điểm bán'!C15)&lt;&gt;TRIM('2. Brief tại điểm bán'!D15)),1,0)</f>
        <v>0</v>
      </c>
      <c r="G38" s="29">
        <f t="shared" si="1"/>
        <v>0</v>
      </c>
      <c r="H38" s="17" t="str">
        <f t="shared" si="2"/>
        <v>Còn trống</v>
      </c>
      <c r="I38" s="30" t="s">
        <v>190</v>
      </c>
      <c r="J38" s="31">
        <f>IF(AND(D38="Bắt buộc",E38&gt;0,F38=0),MAX(J$4:J37)+1,0)</f>
        <v>0</v>
      </c>
      <c r="K38" s="28">
        <f>IF(AND(E38&gt;0,F38=1,LEN('2. Brief tại điểm bán'!F15)&gt;0,TRIM('2. Brief tại điểm bán'!C15)=TRIM('2. Brief tại điểm bán'!F15)),1,0)</f>
        <v>0</v>
      </c>
    </row>
    <row r="39" spans="1:11" ht="36" customHeight="1" x14ac:dyDescent="0.35">
      <c r="A39" s="25" t="s">
        <v>68</v>
      </c>
      <c r="B39" s="26" t="s">
        <v>129</v>
      </c>
      <c r="C39" s="27" t="s">
        <v>180</v>
      </c>
      <c r="D39" s="17" t="str">
        <f>'2. Brief tại điểm bán'!E16</f>
        <v>Nên có</v>
      </c>
      <c r="E39" s="28">
        <f>IF(D39="Bắt buộc",3,IF(D39="Nên có",2,1))*('2. Brief tại điểm bán'!$C$4="Có")</f>
        <v>2</v>
      </c>
      <c r="F39" s="28">
        <f>IF(AND(LEN(TRIM('2. Brief tại điểm bán'!C16))&gt;0,TRIM('2. Brief tại điểm bán'!C16)&lt;&gt;TRIM('2. Brief tại điểm bán'!D16)),1,0)</f>
        <v>0</v>
      </c>
      <c r="G39" s="29">
        <f t="shared" si="1"/>
        <v>0</v>
      </c>
      <c r="H39" s="17" t="str">
        <f t="shared" si="2"/>
        <v>Còn trống</v>
      </c>
      <c r="I39" s="30" t="s">
        <v>191</v>
      </c>
      <c r="J39" s="31">
        <f>IF(AND(D39="Bắt buộc",E39&gt;0,F39=0),MAX(J$4:J38)+1,0)</f>
        <v>0</v>
      </c>
      <c r="K39" s="28">
        <f>IF(AND(E39&gt;0,F39=1,LEN('2. Brief tại điểm bán'!F16)&gt;0,TRIM('2. Brief tại điểm bán'!C16)=TRIM('2. Brief tại điểm bán'!F16)),1,0)</f>
        <v>0</v>
      </c>
    </row>
    <row r="40" spans="1:11" ht="22" customHeight="1" x14ac:dyDescent="0.35">
      <c r="A40" s="25" t="s">
        <v>40</v>
      </c>
      <c r="B40" s="26" t="s">
        <v>131</v>
      </c>
      <c r="C40" s="27" t="s">
        <v>180</v>
      </c>
      <c r="D40" s="17" t="str">
        <f>'2. Brief tại điểm bán'!E17</f>
        <v>Bắt buộc</v>
      </c>
      <c r="E40" s="28">
        <f>IF(D40="Bắt buộc",3,IF(D40="Nên có",2,1))*('2. Brief tại điểm bán'!$C$4="Có")</f>
        <v>3</v>
      </c>
      <c r="F40" s="28">
        <f>IF(AND(LEN(TRIM('2. Brief tại điểm bán'!C17))&gt;0,TRIM('2. Brief tại điểm bán'!C17)&lt;&gt;TRIM('2. Brief tại điểm bán'!D17)),1,0)</f>
        <v>0</v>
      </c>
      <c r="G40" s="29">
        <f t="shared" si="1"/>
        <v>0</v>
      </c>
      <c r="H40" s="17" t="str">
        <f t="shared" si="2"/>
        <v>Còn trống</v>
      </c>
      <c r="I40" s="30" t="s">
        <v>192</v>
      </c>
      <c r="J40" s="31">
        <f>IF(AND(D40="Bắt buộc",E40&gt;0,F40=0),MAX(J$4:J39)+1,0)</f>
        <v>21</v>
      </c>
      <c r="K40" s="28">
        <f>IF(AND(E40&gt;0,F40=1,LEN('2. Brief tại điểm bán'!F17)&gt;0,TRIM('2. Brief tại điểm bán'!C17)=TRIM('2. Brief tại điểm bán'!F17)),1,0)</f>
        <v>0</v>
      </c>
    </row>
    <row r="41" spans="1:11" ht="22" customHeight="1" x14ac:dyDescent="0.35">
      <c r="A41" s="25" t="s">
        <v>73</v>
      </c>
      <c r="B41" s="26" t="s">
        <v>133</v>
      </c>
      <c r="C41" s="27" t="s">
        <v>180</v>
      </c>
      <c r="D41" s="17" t="str">
        <f>'2. Brief tại điểm bán'!E18</f>
        <v>Nên có</v>
      </c>
      <c r="E41" s="28">
        <f>IF(D41="Bắt buộc",3,IF(D41="Nên có",2,1))*('2. Brief tại điểm bán'!$C$4="Có")</f>
        <v>2</v>
      </c>
      <c r="F41" s="28">
        <f>IF(AND(LEN(TRIM('2. Brief tại điểm bán'!C18))&gt;0,TRIM('2. Brief tại điểm bán'!C18)&lt;&gt;TRIM('2. Brief tại điểm bán'!D18)),1,0)</f>
        <v>0</v>
      </c>
      <c r="G41" s="29">
        <f t="shared" si="1"/>
        <v>0</v>
      </c>
      <c r="H41" s="17" t="str">
        <f t="shared" si="2"/>
        <v>Còn trống</v>
      </c>
      <c r="I41" s="30" t="s">
        <v>193</v>
      </c>
      <c r="J41" s="31">
        <f>IF(AND(D41="Bắt buộc",E41&gt;0,F41=0),MAX(J$4:J40)+1,0)</f>
        <v>0</v>
      </c>
      <c r="K41" s="28">
        <f>IF(AND(E41&gt;0,F41=1,LEN('2. Brief tại điểm bán'!F18)&gt;0,TRIM('2. Brief tại điểm bán'!C18)=TRIM('2. Brief tại điểm bán'!F18)),1,0)</f>
        <v>0</v>
      </c>
    </row>
  </sheetData>
  <sheetProtection sheet="1" objects="1" scenarios="1" formatRows="0"/>
  <mergeCells count="1">
    <mergeCell ref="A2:I2"/>
  </mergeCells>
  <conditionalFormatting sqref="A5:I41">
    <cfRule type="expression" dxfId="4" priority="4">
      <formula>$H5="Không tính"</formula>
    </cfRule>
  </conditionalFormatting>
  <conditionalFormatting sqref="H5:H41">
    <cfRule type="expression" dxfId="3" priority="1">
      <formula>H5="Đã điền"</formula>
    </cfRule>
    <cfRule type="expression" dxfId="2" priority="2">
      <formula>AND(H5="Còn trống",D5="Bắt buộc")</formula>
    </cfRule>
    <cfRule type="expression" dxfId="1" priority="3">
      <formula>H5="Còn trống"</formula>
    </cfRule>
  </conditionalFormatting>
  <conditionalFormatting sqref="K5:K41">
    <cfRule type="expression" dxfId="0" priority="6">
      <formula>K5=1</formula>
    </cfRule>
  </conditionalFormatting>
  <conditionalFormatting sqref="O5:O10">
    <cfRule type="dataBar" priority="5">
      <dataBar>
        <cfvo type="num" val="0"/>
        <cfvo type="num" val="1"/>
        <color rgb="FF7FB3D5"/>
      </dataBar>
    </cfRule>
  </conditionalFormatting>
  <printOptions horizontalCentered="1"/>
  <pageMargins left="0.4" right="0.4" top="0.5" bottom="0.6" header="0.5" footer="0.5"/>
  <pageSetup paperSize="9" scale="54" fitToHeight="0" orientation="landscape" r:id="rId1"/>
  <headerFooter>
    <oddFooter>&amp;C&amp;8 &amp;K98A2B3Mẫu của A.M Agency – amagency.vn&amp;R&amp;8 &amp;K98A2B3Trang 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8A2B3"/>
    <pageSetUpPr fitToPage="1"/>
  </sheetPr>
  <dimension ref="A1:D11"/>
  <sheetViews>
    <sheetView showGridLines="0" workbookViewId="0"/>
  </sheetViews>
  <sheetFormatPr defaultRowHeight="14.5" x14ac:dyDescent="0.35"/>
  <cols>
    <col min="1" max="1" width="26" customWidth="1"/>
    <col min="2" max="2" width="14" customWidth="1"/>
    <col min="3" max="3" width="24" customWidth="1"/>
    <col min="4" max="4" width="14" customWidth="1"/>
  </cols>
  <sheetData>
    <row r="1" spans="1:4" x14ac:dyDescent="0.35">
      <c r="A1" s="36" t="s">
        <v>194</v>
      </c>
    </row>
    <row r="3" spans="1:4" x14ac:dyDescent="0.35">
      <c r="A3" s="37" t="s">
        <v>43</v>
      </c>
      <c r="B3" s="37" t="s">
        <v>195</v>
      </c>
      <c r="C3" s="37" t="s">
        <v>114</v>
      </c>
      <c r="D3" s="37" t="s">
        <v>35</v>
      </c>
    </row>
    <row r="4" spans="1:4" x14ac:dyDescent="0.35">
      <c r="A4" s="26" t="s">
        <v>196</v>
      </c>
      <c r="B4" s="26" t="s">
        <v>108</v>
      </c>
      <c r="C4" s="26" t="s">
        <v>197</v>
      </c>
      <c r="D4" s="26" t="s">
        <v>39</v>
      </c>
    </row>
    <row r="5" spans="1:4" x14ac:dyDescent="0.35">
      <c r="A5" s="26" t="s">
        <v>198</v>
      </c>
      <c r="B5" s="26" t="s">
        <v>199</v>
      </c>
      <c r="C5" s="26" t="s">
        <v>200</v>
      </c>
      <c r="D5" s="26" t="s">
        <v>47</v>
      </c>
    </row>
    <row r="6" spans="1:4" x14ac:dyDescent="0.35">
      <c r="A6" s="26" t="s">
        <v>201</v>
      </c>
      <c r="B6" s="26" t="s">
        <v>202</v>
      </c>
      <c r="C6" s="26" t="s">
        <v>203</v>
      </c>
      <c r="D6" s="26" t="s">
        <v>93</v>
      </c>
    </row>
    <row r="7" spans="1:4" x14ac:dyDescent="0.35">
      <c r="A7" s="26" t="s">
        <v>204</v>
      </c>
      <c r="C7" s="26" t="s">
        <v>205</v>
      </c>
    </row>
    <row r="8" spans="1:4" x14ac:dyDescent="0.35">
      <c r="A8" s="26" t="s">
        <v>206</v>
      </c>
      <c r="C8" s="26" t="s">
        <v>207</v>
      </c>
    </row>
    <row r="9" spans="1:4" x14ac:dyDescent="0.35">
      <c r="A9" s="26" t="s">
        <v>208</v>
      </c>
      <c r="C9" s="26" t="s">
        <v>209</v>
      </c>
    </row>
    <row r="10" spans="1:4" x14ac:dyDescent="0.35">
      <c r="A10" s="26" t="s">
        <v>210</v>
      </c>
      <c r="C10" s="26" t="s">
        <v>211</v>
      </c>
    </row>
    <row r="11" spans="1:4" x14ac:dyDescent="0.35">
      <c r="A11" s="26" t="s">
        <v>211</v>
      </c>
    </row>
  </sheetData>
  <printOptions horizontalCentered="1"/>
  <pageMargins left="0.4" right="0.4" top="0.5" bottom="0.6" header="0.5" footer="0.5"/>
  <pageSetup paperSize="9" fitToHeight="0" orientation="landscape" r:id="rId1"/>
  <headerFooter>
    <oddFooter>&amp;C&amp;8 &amp;K98A2B3Mẫu của A.M Agency – amagency.vn&amp;R&amp;8 &amp;K98A2B3Trang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0. Bắt đầu</vt:lpstr>
      <vt:lpstr>1. Brief sự kiện</vt:lpstr>
      <vt:lpstr>2. Brief tại điểm bán</vt:lpstr>
      <vt:lpstr>3. Chấm điểm</vt:lpstr>
      <vt:lpstr>4. Danh mục</vt:lpstr>
      <vt:lpstr>'0. Bắt đầu'!Print_Area</vt:lpstr>
      <vt:lpstr>'1. Brief sự kiện'!Print_Area</vt:lpstr>
      <vt:lpstr>'2. Brief tại điểm bán'!Print_Area</vt:lpstr>
      <vt:lpstr>'3. Chấm điểm'!Print_Area</vt:lpstr>
      <vt:lpstr>'1. Brief sự kiện'!Print_Titles</vt:lpstr>
      <vt:lpstr>'2. Brief tại điểm bán'!Print_Titles</vt:lpstr>
      <vt:lpstr>'3. Chấm điểm'!Print_Titles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Lâm Quốc Hoàng</cp:lastModifiedBy>
  <dcterms:created xsi:type="dcterms:W3CDTF">2026-11-07T18:12:21Z</dcterms:created>
  <dcterms:modified xsi:type="dcterms:W3CDTF">2026-11-08T00:48:52Z</dcterms:modified>
</cp:coreProperties>
</file>