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Dev\AM-ORBIT\frontend\public\assets\downloads\"/>
    </mc:Choice>
  </mc:AlternateContent>
  <xr:revisionPtr revIDLastSave="0" documentId="13_ncr:1_{AF6FF437-B244-4BA2-96C0-917E07C44C50}" xr6:coauthVersionLast="47" xr6:coauthVersionMax="47" xr10:uidLastSave="{00000000-0000-0000-0000-000000000000}"/>
  <bookViews>
    <workbookView xWindow="0" yWindow="0" windowWidth="24000" windowHeight="13680" xr2:uid="{00000000-000D-0000-FFFF-FFFF00000000}"/>
  </bookViews>
  <sheets>
    <sheet name="0. Bắt đầu" sheetId="1" r:id="rId1"/>
    <sheet name="1. Thông tin và chỉ tiêu" sheetId="2" r:id="rId2"/>
    <sheet name="2. Chi phí" sheetId="3" r:id="rId3"/>
    <sheet name="3. Đánh giá" sheetId="4" r:id="rId4"/>
    <sheet name="Danh mục" sheetId="5" r:id="rId5"/>
  </sheets>
  <definedNames>
    <definedName name="_xlnm.Print_Area" localSheetId="0">'0. Bắt đầu'!$A$1:$J$34</definedName>
    <definedName name="_xlnm.Print_Area" localSheetId="2">'2. Chi phí'!$A$1:$M$24</definedName>
    <definedName name="_xlnm.Print_Area" localSheetId="3">'3. Đánh giá'!$A$1:$D$37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1" i="3" l="1"/>
  <c r="D21" i="3"/>
  <c r="G20" i="3"/>
  <c r="F20" i="3"/>
  <c r="G19" i="3"/>
  <c r="F19" i="3"/>
  <c r="G18" i="3"/>
  <c r="F18" i="3"/>
  <c r="G17" i="3"/>
  <c r="F17" i="3"/>
  <c r="G16" i="3"/>
  <c r="F16" i="3"/>
  <c r="G15" i="3"/>
  <c r="F15" i="3"/>
  <c r="G14" i="3"/>
  <c r="F14" i="3"/>
  <c r="J13" i="3"/>
  <c r="L13" i="3" s="1"/>
  <c r="G13" i="3"/>
  <c r="F13" i="3"/>
  <c r="J12" i="3"/>
  <c r="L12" i="3" s="1"/>
  <c r="G12" i="3"/>
  <c r="F12" i="3"/>
  <c r="J11" i="3"/>
  <c r="L11" i="3" s="1"/>
  <c r="G11" i="3"/>
  <c r="F11" i="3"/>
  <c r="J10" i="3"/>
  <c r="K10" i="3" s="1"/>
  <c r="G10" i="3"/>
  <c r="F10" i="3"/>
  <c r="J9" i="3"/>
  <c r="K9" i="3" s="1"/>
  <c r="G9" i="3"/>
  <c r="F9" i="3"/>
  <c r="J8" i="3"/>
  <c r="K8" i="3" s="1"/>
  <c r="G8" i="3"/>
  <c r="F8" i="3"/>
  <c r="J7" i="3"/>
  <c r="L7" i="3" s="1"/>
  <c r="G7" i="3"/>
  <c r="F7" i="3"/>
  <c r="J6" i="3"/>
  <c r="L6" i="3" s="1"/>
  <c r="G6" i="3"/>
  <c r="F6" i="3"/>
  <c r="G3" i="3"/>
  <c r="G27" i="2"/>
  <c r="F27" i="2"/>
  <c r="G26" i="2"/>
  <c r="F26" i="2"/>
  <c r="G25" i="2"/>
  <c r="F25" i="2"/>
  <c r="G24" i="2"/>
  <c r="F24" i="2"/>
  <c r="G23" i="2"/>
  <c r="F23" i="2"/>
  <c r="G22" i="2"/>
  <c r="F22" i="2"/>
  <c r="G21" i="2"/>
  <c r="F21" i="2"/>
  <c r="G20" i="2"/>
  <c r="F20" i="2"/>
  <c r="D13" i="1"/>
  <c r="B13" i="1"/>
  <c r="H12" i="1"/>
  <c r="D12" i="1"/>
  <c r="B12" i="1"/>
  <c r="C10" i="1"/>
  <c r="F21" i="3" l="1"/>
  <c r="L9" i="3"/>
  <c r="M9" i="3" s="1"/>
  <c r="K13" i="3"/>
  <c r="M13" i="3" s="1"/>
  <c r="G21" i="3"/>
  <c r="F13" i="1" s="1"/>
  <c r="F12" i="1"/>
  <c r="K6" i="3"/>
  <c r="K7" i="3"/>
  <c r="M7" i="3" s="1"/>
  <c r="K11" i="3"/>
  <c r="M11" i="3" s="1"/>
  <c r="K12" i="3"/>
  <c r="M12" i="3" s="1"/>
  <c r="L10" i="3"/>
  <c r="M10" i="3" s="1"/>
  <c r="L8" i="3"/>
  <c r="M8" i="3" s="1"/>
  <c r="K14" i="3" l="1"/>
  <c r="M6" i="3"/>
  <c r="M14" i="3" s="1"/>
  <c r="L14" i="3"/>
</calcChain>
</file>

<file path=xl/sharedStrings.xml><?xml version="1.0" encoding="utf-8"?>
<sst xmlns="http://schemas.openxmlformats.org/spreadsheetml/2006/main" count="226" uniqueCount="180">
  <si>
    <t>MẪU BÁO CÁO SỰ KIỆN · BẢN GỌN</t>
  </si>
  <si>
    <t>Cho sự kiện một ngày: hội nghị, ra mắt, khai trương, sự kiện nội bộ, bài môn tổ chức sự kiện. Mở ra là thấy ví dụ đã điền.</t>
  </si>
  <si>
    <t>Dữ liệu mẫu: công ty Y là tên hư cấu; số chi phí là số giả định để minh họa.</t>
  </si>
  <si>
    <t>3 BƯỚC DÙNG</t>
  </si>
  <si>
    <t>① Điền sheet «1. Thông tin và chỉ tiêu»: thông tin chung, kế hoạch và thực tế.</t>
  </si>
  <si>
    <t>② Điền ô vàng ở sheet «2. Chi phí» và «3. Đánh giá». Xóa số mẫu trước rồi điền số của bạn.</t>
  </si>
  <si>
    <t>③ Quay lại đây xem kết quả. In PDF (Ctrl+P, đã đặt vừa A4 ngang) hoặc chép biểu đồ sang Word.</t>
  </si>
  <si>
    <t>Chương trình:</t>
  </si>
  <si>
    <t>% đạt chỉ tiêu chính</t>
  </si>
  <si>
    <t>Thực chi</t>
  </si>
  <si>
    <t>Chênh lệch chi phí</t>
  </si>
  <si>
    <t>Điểm hài lòng</t>
  </si>
  <si>
    <t>Trung bình phiếu khảo sát</t>
  </si>
  <si>
    <t>Ngưỡng chênh lệch cần ghi lý do (sheet 2 đọc ô này):</t>
  </si>
  <si>
    <t>Mẫu của A.M Agency – amagency.vn</t>
  </si>
  <si>
    <t>1. THÔNG TIN VÀ CHỈ TIÊU</t>
  </si>
  <si>
    <t>Điền thông tin một lần, rồi điền kế hoạch và thực tế từng chỉ tiêu. % đạt tự tính.</t>
  </si>
  <si>
    <t>Ô vàng: bạn điền.  Ô trắng: tự tính, đã khóa (Review &gt; Unprotect Sheet nếu cần sửa, không mật khẩu).</t>
  </si>
  <si>
    <t>Tên chương trình</t>
  </si>
  <si>
    <t>Hội nghị khách hàng 2026 của công ty Y</t>
  </si>
  <si>
    <t>Đơn vị</t>
  </si>
  <si>
    <t>Công ty Y (tên hư cấu)</t>
  </si>
  <si>
    <t>Loại chương trình</t>
  </si>
  <si>
    <t>hội nghị</t>
  </si>
  <si>
    <t>Ngày tổ chức</t>
  </si>
  <si>
    <t>Thời gian</t>
  </si>
  <si>
    <t>13:30 - 20:00</t>
  </si>
  <si>
    <t>Địa điểm</t>
  </si>
  <si>
    <t>Hội trường khách sạn tại TP.HCM (ví dụ)</t>
  </si>
  <si>
    <t>Số khách mời</t>
  </si>
  <si>
    <t>Người lập</t>
  </si>
  <si>
    <t>Điều phối chương trình (điền tên)</t>
  </si>
  <si>
    <t>Gửi cho</t>
  </si>
  <si>
    <t>Ban giám đốc công ty Y</t>
  </si>
  <si>
    <t>Ngày gửi</t>
  </si>
  <si>
    <t>Mục tiêu chính</t>
  </si>
  <si>
    <t>Giới thiệu dòng sản phẩm mới cho khách hàng hiện có và ghi nhu cầu đặt hàng năm sau</t>
  </si>
  <si>
    <t>Tóm tắt 3 câu</t>
  </si>
  <si>
    <t>Hội nghị đón 75 trên 90 khách mời, 41 khách để lại nhu cầu, vượt chỉ tiêu. Check-in ùn lúc đầu giờ và phần hỏi đáp trễ 15 phút. Lần sau mở hai bàn check-in và có người báo giờ cho diễn giả.</t>
  </si>
  <si>
    <t>CHỈ TIÊU: KẾ HOẠCH VÀ THỰC TẾ</t>
  </si>
  <si>
    <t>STT</t>
  </si>
  <si>
    <t>Chỉ tiêu</t>
  </si>
  <si>
    <t>Kế hoạch</t>
  </si>
  <si>
    <t>Thực tế</t>
  </si>
  <si>
    <t>% đạt</t>
  </si>
  <si>
    <t>Chênh lệch</t>
  </si>
  <si>
    <t>Chỉ tiêu chính</t>
  </si>
  <si>
    <t>Nguồn số</t>
  </si>
  <si>
    <t>Khách mời xác nhận tham dự</t>
  </si>
  <si>
    <t>khách</t>
  </si>
  <si>
    <t>Không</t>
  </si>
  <si>
    <t>danh sách xác nhận</t>
  </si>
  <si>
    <t>Khách đến check-in</t>
  </si>
  <si>
    <t>Có</t>
  </si>
  <si>
    <t>check-in</t>
  </si>
  <si>
    <t>Khách để lại thông tin nhu cầu</t>
  </si>
  <si>
    <t>phiếu đăng ký</t>
  </si>
  <si>
    <t>Phiếu khảo sát thu về</t>
  </si>
  <si>
    <t>phiếu</t>
  </si>
  <si>
    <t>khảo sát</t>
  </si>
  <si>
    <t>Lượt tiếp cận bài đăng sau hội nghị</t>
  </si>
  <si>
    <t>lượt</t>
  </si>
  <si>
    <t>nền tảng mạng xã hội</t>
  </si>
  <si>
    <t>Điểm hài lòng (thang 5)</t>
  </si>
  <si>
    <t>điểm</t>
  </si>
  <si>
    <t>Khách mời, khách đến, khách để lại thông tin, phiếu khảo sát là các chỉ tiêu riêng, không cộng lại. Biểu đồ ở sheet Bắt đầu dùng 4 dòng đầu.</t>
  </si>
  <si>
    <t>2. CHI PHÍ: DỰ TOÁN VÀ THỰC CHI</t>
  </si>
  <si>
    <t>Điền dự toán và thực chi từng hạng mục. Chênh lệch tự tính; lệch quá ngưỡng thì ghi lý do.</t>
  </si>
  <si>
    <t>Ngưỡng (lấy ở sheet Bắt đầu):</t>
  </si>
  <si>
    <t>THEO NHÓM (nguồn biểu đồ 2)</t>
  </si>
  <si>
    <t>Nhóm</t>
  </si>
  <si>
    <t>Hạng mục</t>
  </si>
  <si>
    <t>Cách tính</t>
  </si>
  <si>
    <t>Dự toán (*)</t>
  </si>
  <si>
    <t>Thực chi (*)</t>
  </si>
  <si>
    <t>Chênh lệch (*)</t>
  </si>
  <si>
    <t>% chênh</t>
  </si>
  <si>
    <t>Lý do (bắt buộc khi lệch quá ngưỡng)</t>
  </si>
  <si>
    <t>địa điểm</t>
  </si>
  <si>
    <t>Thuê hội trường (giả định minh họa)</t>
  </si>
  <si>
    <t>1 buổi</t>
  </si>
  <si>
    <t>sân khấu, âm thanh, ánh sáng</t>
  </si>
  <si>
    <t>Sân khấu, dàn dựng</t>
  </si>
  <si>
    <t>trọn gói</t>
  </si>
  <si>
    <t>Thêm vách chụp ảnh theo yêu cầu ngày D-2</t>
  </si>
  <si>
    <t>Âm thanh, ánh sáng</t>
  </si>
  <si>
    <t>MC và tiết mục</t>
  </si>
  <si>
    <t>MC, một buổi</t>
  </si>
  <si>
    <t>1 người</t>
  </si>
  <si>
    <t>Tiết mục mở màn</t>
  </si>
  <si>
    <t>1 tiết mục</t>
  </si>
  <si>
    <t>tiệc hoặc teabreak</t>
  </si>
  <si>
    <t>Teabreak và tiệc nhẹ</t>
  </si>
  <si>
    <t>90 khách x 300.000 (thực: 80 suất)</t>
  </si>
  <si>
    <t>Đặt theo số khách xác nhận cuối</t>
  </si>
  <si>
    <t>in ấn và quà</t>
  </si>
  <si>
    <t>Backdrop</t>
  </si>
  <si>
    <t>18 m² x 350.000</t>
  </si>
  <si>
    <t>Standee</t>
  </si>
  <si>
    <t>3 cái x 800.000</t>
  </si>
  <si>
    <t>Quà khách mời (giả định minh họa)</t>
  </si>
  <si>
    <t>90 phần x 150.000 (thực: 80 phần)</t>
  </si>
  <si>
    <t>Tổng</t>
  </si>
  <si>
    <t>nhân sự</t>
  </si>
  <si>
    <t>PG lễ tân, check-in</t>
  </si>
  <si>
    <t>4 người x 800.000</t>
  </si>
  <si>
    <t>truyền thông</t>
  </si>
  <si>
    <t>Chụp ảnh, quay phim</t>
  </si>
  <si>
    <t>1 đội</t>
  </si>
  <si>
    <t>Thêm quay video recap ngắn</t>
  </si>
  <si>
    <t>quản lý</t>
  </si>
  <si>
    <t>Điều phối, quản lý</t>
  </si>
  <si>
    <t>Ý tưởng, thiết kế</t>
  </si>
  <si>
    <t>TỔNG</t>
  </si>
  <si>
    <t>(*) Số giả định để minh họa cách điền. Khung tham khảo của A.M Agency tại TP.HCM năm 2026, thay đổi theo kích thước, vật liệu, ngày tổ chức, mùa cao điểm, khu vực và tình hình thị trường.</t>
  </si>
  <si>
    <t>Hạng mục ghi «giả định minh họa» không có khung giá tham khảo: số tròn chỉ để minh họa cách điền.</t>
  </si>
  <si>
    <t>3. ĐÁNH GIÁ, ĐỀ XUẤT VÀ PHÂN CÔNG</t>
  </si>
  <si>
    <t>Mỗi vấn đề viết đủ bốn ý. Bảng phân công dùng khi nộp bài môn học hoặc báo cáo nội bộ.</t>
  </si>
  <si>
    <t>LÀM TỐT</t>
  </si>
  <si>
    <t>1. Phần giới thiệu sản phẩm mới đúng giờ, khách ở lại tới hết phần trưng bày.</t>
  </si>
  <si>
    <t>2. Phiếu nhu cầu đặt ngay tại khu trưng bày nên thu về nhiều hơn chỉ tiêu.</t>
  </si>
  <si>
    <t>3. Bài đăng sau hội nghị có ảnh từng bàn khách, khách chia sẻ lại.</t>
  </si>
  <si>
    <t>VẤN ĐỀ</t>
  </si>
  <si>
    <t>Chuyện gì xảy ra</t>
  </si>
  <si>
    <t>Vì sao</t>
  </si>
  <si>
    <t>Đã xử lý thế nào</t>
  </si>
  <si>
    <t>Lần sau làm gì</t>
  </si>
  <si>
    <t>9 khách đã xác nhận nhưng không đến</t>
  </si>
  <si>
    <t>Hội nghị trùng tuần chốt sổ cuối năm của nhiều khách</t>
  </si>
  <si>
    <t>Gửi tài liệu và video cho khách vắng trong tuần sau</t>
  </si>
  <si>
    <t>Tránh tuần cuối tháng, gọi nhắc trước một ngày</t>
  </si>
  <si>
    <t>Check-in ùn ở cửa lúc 13h45</t>
  </si>
  <si>
    <t>Một bàn check-in, khách đến dồn sát giờ</t>
  </si>
  <si>
    <t>Mở thêm bàn thứ hai, quét mã trên điện thoại</t>
  </si>
  <si>
    <t>Hai bàn check-in chia theo vần tên, gửi mã QR trước</t>
  </si>
  <si>
    <t>Phần hỏi đáp trễ 15 phút</t>
  </si>
  <si>
    <t>Phần chia sẻ của khách mời quá giờ</t>
  </si>
  <si>
    <t>Rút ngắn tiết mục cuối</t>
  </si>
  <si>
    <t>Có người báo giờ cho diễn giả</t>
  </si>
  <si>
    <t>PHẢN HỒI CỦA KHÁCH</t>
  </si>
  <si>
    <t>Phần giới thiệu sản phẩm mới dễ hiểu, có mẫu cầm xem tận tay.</t>
  </si>
  <si>
    <t>Muốn có thêm thời gian gặp riêng đội kinh doanh.</t>
  </si>
  <si>
    <t>Ghế cuối hội trường khó nhìn màn chiếu.</t>
  </si>
  <si>
    <t>Quà mang về dùng được, không phải đồ trưng.</t>
  </si>
  <si>
    <t>ĐỀ XUẤT CHO LẦN SAU</t>
  </si>
  <si>
    <t>1. Mở hai bàn check-in và gửi mã QR cho khách trước một ngày.</t>
  </si>
  <si>
    <t>2. Dành 30 phút gặp riêng đội kinh doanh sau phần trình bày.</t>
  </si>
  <si>
    <t>3. Đặt thêm màn phụ cho các hàng ghế cuối.</t>
  </si>
  <si>
    <t>PHÂN CÔNG NHÂN SỰ</t>
  </si>
  <si>
    <t>Tên</t>
  </si>
  <si>
    <t>Việc</t>
  </si>
  <si>
    <t>Kết quả</t>
  </si>
  <si>
    <t>Thành viên A</t>
  </si>
  <si>
    <t>Trưởng nhóm, kịch bản và điều phối</t>
  </si>
  <si>
    <t>Chương trình đúng giờ, trừ phần hỏi đáp</t>
  </si>
  <si>
    <t>Thành viên B</t>
  </si>
  <si>
    <t>Mời khách, check-in</t>
  </si>
  <si>
    <t>75 trên 90 khách đến</t>
  </si>
  <si>
    <t>Thành viên C</t>
  </si>
  <si>
    <t>Thiết kế, in ấn</t>
  </si>
  <si>
    <t>Backdrop, standee xong trước D-1</t>
  </si>
  <si>
    <t>Thành viên D</t>
  </si>
  <si>
    <t>Truyền thông sau hội nghị</t>
  </si>
  <si>
    <t>Bài đăng có 4.800 lượt tiếp cận</t>
  </si>
  <si>
    <t>Thành viên E</t>
  </si>
  <si>
    <t>Ngân sách, chứng từ</t>
  </si>
  <si>
    <t>Đủ chứng từ, còn chờ một hóa đơn</t>
  </si>
  <si>
    <t>DANH MỤC</t>
  </si>
  <si>
    <t>Danh sách cho các ô chọn. Sửa ở đây thì ô chọn ở các sheet đổi theo.</t>
  </si>
  <si>
    <t>Nhóm chi phí</t>
  </si>
  <si>
    <t>Có / Không</t>
  </si>
  <si>
    <t>sampling</t>
  </si>
  <si>
    <t>activation</t>
  </si>
  <si>
    <t>roadshow</t>
  </si>
  <si>
    <t>booth</t>
  </si>
  <si>
    <t>ra mắt sản phẩm</t>
  </si>
  <si>
    <t>khác</t>
  </si>
  <si>
    <t>khai trương</t>
  </si>
  <si>
    <t>sự kiện nội bộ</t>
  </si>
  <si>
    <t>Cần đội chạy chương trình và gửi báo cáo theo điểm? A.M Agency · amagency.vn · Hotline/Zalo: 0922 891 212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</si>
</sst>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dd/mm/yyyy"/>
    <numFmt numFmtId="165" formatCode="0.0%"/>
    <numFmt numFmtId="166" formatCode="\+#,##0.##;\-#,##0.##;0"/>
    <numFmt numFmtId="167" formatCode="#,##0.0"/>
    <numFmt numFmtId="168" formatCode="\+#,##0;\-#,##0;0"/>
    <numFmt numFmtId="169" formatCode="\+0.0%;\-0.0%;0.0%"/>
    <numFmt numFmtId="170" formatCode="#,##0.0&quot; triệu&quot;"/>
    <numFmt numFmtId="171" formatCode="&quot;Dự toán: &quot;#,##0.0&quot; triệu&quot;"/>
    <numFmt numFmtId="172" formatCode="\+#,##0.0&quot; triệu&quot;;\-#,##0.0&quot; triệu&quot;;0"/>
    <numFmt numFmtId="173" formatCode="\+0.0%&quot; so với dự toán&quot;;\-0.0%&quot; so với dự toán&quot;"/>
    <numFmt numFmtId="174" formatCode="0.0&quot; / 5&quot;"/>
  </numFmts>
  <fonts count="20" x14ac:knownFonts="1">
    <font>
      <sz val="11"/>
      <color theme="1"/>
      <name val="Calibri"/>
      <family val="2"/>
      <scheme val="minor"/>
    </font>
    <font>
      <b/>
      <sz val="16"/>
      <color rgb="FF1F3B5C"/>
      <name val="Arial"/>
    </font>
    <font>
      <i/>
      <sz val="10"/>
      <color rgb="FF6B7280"/>
      <name val="Arial"/>
    </font>
    <font>
      <i/>
      <sz val="9"/>
      <color rgb="FF6B7280"/>
      <name val="Arial"/>
    </font>
    <font>
      <b/>
      <sz val="10"/>
      <color rgb="FF1F2937"/>
      <name val="Arial"/>
    </font>
    <font>
      <sz val="10"/>
      <color rgb="FF1F2937"/>
      <name val="Arial"/>
    </font>
    <font>
      <b/>
      <sz val="11"/>
      <color rgb="FF1F3B5C"/>
      <name val="Arial"/>
    </font>
    <font>
      <b/>
      <sz val="10"/>
      <color rgb="FFFFFFFF"/>
      <name val="Arial"/>
    </font>
    <font>
      <sz val="10"/>
      <color rgb="FF374151"/>
      <name val="Arial"/>
    </font>
    <font>
      <i/>
      <sz val="8"/>
      <color rgb="FF9CA3AF"/>
      <name val="Arial"/>
    </font>
    <font>
      <sz val="9"/>
      <color rgb="FF6B7280"/>
      <name val="Arial"/>
    </font>
    <font>
      <b/>
      <sz val="10"/>
      <color rgb="FF374151"/>
      <name val="Arial"/>
    </font>
    <font>
      <b/>
      <sz val="10"/>
      <color rgb="FF1F3B5C"/>
      <name val="Arial"/>
    </font>
    <font>
      <b/>
      <sz val="18"/>
      <color rgb="FF1F3B5C"/>
      <name val="Arial"/>
    </font>
    <font>
      <i/>
      <sz val="9"/>
      <color rgb="FFB45309"/>
      <name val="Arial"/>
    </font>
    <font>
      <sz val="11"/>
      <color rgb="FF1F2937"/>
      <name val="Arial"/>
    </font>
    <font>
      <b/>
      <sz val="10"/>
      <color rgb="FF6B7280"/>
      <name val="Arial"/>
    </font>
    <font>
      <b/>
      <sz val="12"/>
      <color rgb="FF1F3B5C"/>
      <name val="Arial"/>
    </font>
    <font>
      <b/>
      <sz val="22"/>
      <color rgb="FF1F3B5C"/>
      <name val="Arial"/>
    </font>
    <font>
      <b/>
      <sz val="9"/>
      <color rgb="FF2A9D8F"/>
      <name val="Arial"/>
    </font>
  </fonts>
  <fills count="7">
    <fill>
      <patternFill patternType="none"/>
    </fill>
    <fill>
      <patternFill patternType="gray125"/>
    </fill>
    <fill>
      <patternFill patternType="solid">
        <fgColor rgb="FFFFF4CC"/>
      </patternFill>
    </fill>
    <fill>
      <patternFill patternType="solid">
        <fgColor rgb="FF1F3B5C"/>
      </patternFill>
    </fill>
    <fill>
      <patternFill patternType="solid">
        <fgColor rgb="FFFFFFFF"/>
      </patternFill>
    </fill>
    <fill>
      <patternFill patternType="solid">
        <fgColor rgb="FFE8EFF7"/>
      </patternFill>
    </fill>
    <fill>
      <patternFill patternType="solid">
        <fgColor rgb="FFF7F9FC"/>
      </patternFill>
    </fill>
  </fills>
  <borders count="4">
    <border>
      <left/>
      <right/>
      <top/>
      <bottom/>
      <diagonal/>
    </border>
    <border>
      <left style="thin">
        <color rgb="FFD5DBE3"/>
      </left>
      <right style="thin">
        <color rgb="FFD5DBE3"/>
      </right>
      <top style="thin">
        <color rgb="FFD5DBE3"/>
      </top>
      <bottom style="thin">
        <color rgb="FFD5DBE3"/>
      </bottom>
      <diagonal/>
    </border>
    <border>
      <left style="medium">
        <color rgb="FF2A9D8F"/>
      </left>
      <right/>
      <top/>
      <bottom/>
      <diagonal/>
    </border>
    <border>
      <left/>
      <right/>
      <top/>
      <bottom/>
      <diagonal/>
    </border>
  </borders>
  <cellStyleXfs count="1">
    <xf numFmtId="0" fontId="0" fillId="0" borderId="0"/>
  </cellStyleXfs>
  <cellXfs count="52">
    <xf numFmtId="0" fontId="0" fillId="0" borderId="0" xfId="0"/>
    <xf numFmtId="0" fontId="1" fillId="0" borderId="0" xfId="0" applyFont="1"/>
    <xf numFmtId="0" fontId="13" fillId="0" borderId="0" xfId="0" applyFont="1"/>
    <xf numFmtId="0" fontId="2" fillId="0" borderId="0" xfId="0" applyFont="1"/>
    <xf numFmtId="0" fontId="14" fillId="0" borderId="0" xfId="0" applyFont="1"/>
    <xf numFmtId="0" fontId="6" fillId="0" borderId="0" xfId="0" applyFont="1"/>
    <xf numFmtId="0" fontId="15" fillId="0" borderId="0" xfId="0" applyFont="1"/>
    <xf numFmtId="0" fontId="16" fillId="0" borderId="0" xfId="0" applyFont="1"/>
    <xf numFmtId="0" fontId="5" fillId="0" borderId="0" xfId="0" applyFont="1"/>
    <xf numFmtId="9" fontId="5" fillId="2" borderId="1" xfId="0" applyNumberFormat="1" applyFont="1" applyFill="1" applyBorder="1" applyAlignment="1" applyProtection="1">
      <alignment horizontal="center" vertical="center"/>
      <protection locked="0"/>
    </xf>
    <xf numFmtId="0" fontId="19" fillId="0" borderId="0" xfId="0" applyFont="1"/>
    <xf numFmtId="0" fontId="9" fillId="0" borderId="0" xfId="0" applyFont="1"/>
    <xf numFmtId="0" fontId="3" fillId="0" borderId="0" xfId="0" applyFont="1"/>
    <xf numFmtId="0" fontId="7" fillId="3"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5" fillId="2" borderId="1" xfId="0" applyFont="1" applyFill="1" applyBorder="1" applyAlignment="1" applyProtection="1">
      <alignment vertical="center"/>
      <protection locked="0"/>
    </xf>
    <xf numFmtId="0" fontId="5" fillId="2" borderId="1" xfId="0" applyFont="1" applyFill="1" applyBorder="1" applyAlignment="1" applyProtection="1">
      <alignment horizontal="center" vertical="center"/>
      <protection locked="0"/>
    </xf>
    <xf numFmtId="3" fontId="5" fillId="2" borderId="1" xfId="0" applyNumberFormat="1" applyFont="1" applyFill="1" applyBorder="1" applyAlignment="1" applyProtection="1">
      <alignment vertical="center"/>
      <protection locked="0"/>
    </xf>
    <xf numFmtId="165" fontId="8" fillId="4" borderId="1" xfId="0" applyNumberFormat="1" applyFont="1" applyFill="1" applyBorder="1" applyAlignment="1">
      <alignment horizontal="right" vertical="center"/>
    </xf>
    <xf numFmtId="166" fontId="8" fillId="4" borderId="1" xfId="0" applyNumberFormat="1" applyFont="1" applyFill="1" applyBorder="1" applyAlignment="1">
      <alignment horizontal="right" vertical="center"/>
    </xf>
    <xf numFmtId="167" fontId="5" fillId="2" borderId="1" xfId="0" applyNumberFormat="1" applyFont="1" applyFill="1" applyBorder="1" applyAlignment="1" applyProtection="1">
      <alignment vertical="center"/>
      <protection locked="0"/>
    </xf>
    <xf numFmtId="0" fontId="10" fillId="0" borderId="0" xfId="0" applyFont="1" applyAlignment="1">
      <alignment horizontal="right"/>
    </xf>
    <xf numFmtId="9" fontId="11" fillId="4" borderId="1" xfId="0" applyNumberFormat="1" applyFont="1" applyFill="1" applyBorder="1" applyAlignment="1">
      <alignment vertical="center"/>
    </xf>
    <xf numFmtId="0" fontId="12" fillId="0" borderId="0" xfId="0" applyFont="1"/>
    <xf numFmtId="0" fontId="5" fillId="2" borderId="1" xfId="0" applyFont="1" applyFill="1" applyBorder="1" applyAlignment="1" applyProtection="1">
      <alignment vertical="center" wrapText="1"/>
      <protection locked="0"/>
    </xf>
    <xf numFmtId="168" fontId="8" fillId="4" borderId="1" xfId="0" applyNumberFormat="1" applyFont="1" applyFill="1" applyBorder="1" applyAlignment="1">
      <alignment vertical="center"/>
    </xf>
    <xf numFmtId="169" fontId="8" fillId="4" borderId="1" xfId="0" applyNumberFormat="1" applyFont="1" applyFill="1" applyBorder="1" applyAlignment="1">
      <alignment vertical="center"/>
    </xf>
    <xf numFmtId="0" fontId="11" fillId="4" borderId="1" xfId="0" applyFont="1" applyFill="1" applyBorder="1" applyAlignment="1">
      <alignment vertical="center"/>
    </xf>
    <xf numFmtId="3" fontId="8" fillId="4" borderId="1" xfId="0" applyNumberFormat="1" applyFont="1" applyFill="1" applyBorder="1" applyAlignment="1">
      <alignment vertical="center"/>
    </xf>
    <xf numFmtId="3" fontId="11" fillId="4" borderId="1" xfId="0" applyNumberFormat="1" applyFont="1" applyFill="1" applyBorder="1" applyAlignment="1">
      <alignment vertical="center"/>
    </xf>
    <xf numFmtId="0" fontId="4" fillId="5" borderId="1" xfId="0" applyFont="1" applyFill="1" applyBorder="1"/>
    <xf numFmtId="3" fontId="4" fillId="5" borderId="1" xfId="0" applyNumberFormat="1" applyFont="1" applyFill="1" applyBorder="1"/>
    <xf numFmtId="168" fontId="4" fillId="5" borderId="1" xfId="0" applyNumberFormat="1" applyFont="1" applyFill="1" applyBorder="1"/>
    <xf numFmtId="169" fontId="4" fillId="5" borderId="1" xfId="0" applyNumberFormat="1" applyFont="1" applyFill="1" applyBorder="1"/>
    <xf numFmtId="0" fontId="5" fillId="0" borderId="1" xfId="0" applyFont="1" applyBorder="1" applyAlignment="1">
      <alignment vertical="center"/>
    </xf>
    <xf numFmtId="0" fontId="17" fillId="0" borderId="0" xfId="0" applyFont="1"/>
    <xf numFmtId="0" fontId="0" fillId="0" borderId="0" xfId="0"/>
    <xf numFmtId="173" fontId="10" fillId="6" borderId="2" xfId="0" applyNumberFormat="1" applyFont="1" applyFill="1" applyBorder="1" applyAlignment="1">
      <alignment horizontal="left" vertical="top" wrapText="1" indent="1"/>
    </xf>
    <xf numFmtId="0" fontId="0" fillId="6" borderId="3" xfId="0" applyFill="1" applyBorder="1"/>
    <xf numFmtId="0" fontId="10" fillId="6" borderId="2" xfId="0" applyFont="1" applyFill="1" applyBorder="1" applyAlignment="1">
      <alignment horizontal="left" vertical="top" wrapText="1" indent="1"/>
    </xf>
    <xf numFmtId="170" fontId="18" fillId="6" borderId="2" xfId="0" applyNumberFormat="1" applyFont="1" applyFill="1" applyBorder="1" applyAlignment="1">
      <alignment horizontal="left" vertical="center" indent="1"/>
    </xf>
    <xf numFmtId="165" fontId="18" fillId="6" borderId="2" xfId="0" applyNumberFormat="1" applyFont="1" applyFill="1" applyBorder="1" applyAlignment="1">
      <alignment horizontal="left" vertical="center" indent="1"/>
    </xf>
    <xf numFmtId="0" fontId="16" fillId="6" borderId="2" xfId="0" applyFont="1" applyFill="1" applyBorder="1" applyAlignment="1">
      <alignment horizontal="left" indent="1"/>
    </xf>
    <xf numFmtId="172" fontId="18" fillId="6" borderId="2" xfId="0" applyNumberFormat="1" applyFont="1" applyFill="1" applyBorder="1" applyAlignment="1">
      <alignment horizontal="left" vertical="center" indent="1"/>
    </xf>
    <xf numFmtId="174" fontId="18" fillId="6" borderId="2" xfId="0" applyNumberFormat="1" applyFont="1" applyFill="1" applyBorder="1" applyAlignment="1">
      <alignment horizontal="left" vertical="center" indent="1"/>
    </xf>
    <xf numFmtId="171" fontId="10" fillId="6" borderId="2" xfId="0" applyNumberFormat="1" applyFont="1" applyFill="1" applyBorder="1" applyAlignment="1">
      <alignment horizontal="left" vertical="top" wrapText="1" indent="1"/>
    </xf>
    <xf numFmtId="0" fontId="4" fillId="0" borderId="1" xfId="0" applyFont="1" applyBorder="1" applyAlignment="1">
      <alignment vertical="center"/>
    </xf>
    <xf numFmtId="0" fontId="5" fillId="2" borderId="1" xfId="0" applyFont="1" applyFill="1" applyBorder="1" applyAlignment="1" applyProtection="1">
      <alignment horizontal="left" vertical="center" wrapText="1"/>
      <protection locked="0"/>
    </xf>
    <xf numFmtId="0" fontId="0" fillId="2" borderId="1" xfId="0" applyFill="1" applyBorder="1" applyProtection="1">
      <protection locked="0"/>
    </xf>
    <xf numFmtId="164" fontId="5" fillId="2" borderId="1" xfId="0" applyNumberFormat="1" applyFont="1" applyFill="1" applyBorder="1" applyAlignment="1" applyProtection="1">
      <alignment horizontal="left" vertical="center" wrapText="1"/>
      <protection locked="0"/>
    </xf>
    <xf numFmtId="0" fontId="5" fillId="2" borderId="1" xfId="0" applyFont="1" applyFill="1" applyBorder="1" applyAlignment="1" applyProtection="1">
      <alignment vertical="center" wrapText="1"/>
      <protection locked="0"/>
    </xf>
    <xf numFmtId="0" fontId="5" fillId="2" borderId="1" xfId="0" applyFont="1" applyFill="1" applyBorder="1" applyAlignment="1" applyProtection="1">
      <alignment vertical="center"/>
      <protection locked="0"/>
    </xf>
  </cellXfs>
  <cellStyles count="1">
    <cellStyle name="Normal" xfId="0" builtinId="0"/>
  </cellStyles>
  <dxfs count="5">
    <dxf>
      <fill>
        <patternFill patternType="solid">
          <fgColor rgb="FFF9C9C4"/>
          <bgColor rgb="FFF9C9C4"/>
        </patternFill>
      </fill>
    </dxf>
    <dxf>
      <fill>
        <patternFill patternType="solid">
          <fgColor rgb="FFFDE3C8"/>
          <bgColor rgb="FFFDE3C8"/>
        </patternFill>
      </fill>
    </dxf>
    <dxf>
      <fill>
        <patternFill patternType="solid">
          <fgColor rgb="FFF9C9C4"/>
          <bgColor rgb="FFF9C9C4"/>
        </patternFill>
      </fill>
    </dxf>
    <dxf>
      <fill>
        <patternFill patternType="solid">
          <fgColor rgb="FFFFF0B3"/>
          <bgColor rgb="FFFFF0B3"/>
        </patternFill>
      </fill>
    </dxf>
    <dxf>
      <fill>
        <patternFill patternType="solid">
          <fgColor rgb="FFD1F0DC"/>
          <bgColor rgb="FFD1F0D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Kế hoạch và thực tế</a:t>
            </a:r>
          </a:p>
        </c:rich>
      </c:tx>
      <c:overlay val="0"/>
    </c:title>
    <c:autoTitleDeleted val="0"/>
    <c:plotArea>
      <c:layout/>
      <c:barChart>
        <c:barDir val="col"/>
        <c:grouping val="clustered"/>
        <c:varyColors val="1"/>
        <c:ser>
          <c:idx val="0"/>
          <c:order val="0"/>
          <c:tx>
            <c:strRef>
              <c:f>'1. Thông tin và chỉ tiêu'!$D$19</c:f>
              <c:strCache>
                <c:ptCount val="1"/>
                <c:pt idx="0">
                  <c:v>Kế hoạch</c:v>
                </c:pt>
              </c:strCache>
            </c:strRef>
          </c:tx>
          <c:spPr>
            <a:solidFill>
              <a:srgbClr val="1F3B5C"/>
            </a:solidFill>
            <a:ln>
              <a:solidFill>
                <a:srgbClr val="1F3B5C"/>
              </a:solidFill>
              <a:prstDash val="solid"/>
            </a:ln>
          </c:spPr>
          <c:invertIfNegative val="1"/>
          <c:dLbls>
            <c:spPr>
              <a:noFill/>
              <a:ln>
                <a:noFill/>
              </a:ln>
              <a:effectLst/>
            </c:spPr>
            <c:showLegendKey val="0"/>
            <c:showVal val="1"/>
            <c:showCatName val="0"/>
            <c:showSerName val="0"/>
            <c:showPercent val="0"/>
            <c:showBubbleSize val="1"/>
            <c:showLeaderLines val="0"/>
            <c:extLst>
              <c:ext xmlns:c15="http://schemas.microsoft.com/office/drawing/2012/chart" uri="{CE6537A1-D6FC-4f65-9D91-7224C49458BB}">
                <c15:showLeaderLines val="0"/>
              </c:ext>
            </c:extLst>
          </c:dLbls>
          <c:cat>
            <c:strRef>
              <c:f>'1. Thông tin và chỉ tiêu'!$B$20:$B$23</c:f>
              <c:strCache>
                <c:ptCount val="4"/>
                <c:pt idx="0">
                  <c:v>Khách mời xác nhận tham dự</c:v>
                </c:pt>
                <c:pt idx="1">
                  <c:v>Khách đến check-in</c:v>
                </c:pt>
                <c:pt idx="2">
                  <c:v>Khách để lại thông tin nhu cầu</c:v>
                </c:pt>
                <c:pt idx="3">
                  <c:v>Phiếu khảo sát thu về</c:v>
                </c:pt>
              </c:strCache>
            </c:strRef>
          </c:cat>
          <c:val>
            <c:numRef>
              <c:f>'1. Thông tin và chỉ tiêu'!$D$20:$D$23</c:f>
              <c:numCache>
                <c:formatCode>#,##0</c:formatCode>
                <c:ptCount val="4"/>
                <c:pt idx="0">
                  <c:v>90</c:v>
                </c:pt>
                <c:pt idx="1">
                  <c:v>80</c:v>
                </c:pt>
                <c:pt idx="2">
                  <c:v>35</c:v>
                </c:pt>
                <c:pt idx="3">
                  <c:v>60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1F3B5C"/>
                    </a:solidFill>
                    <a:prstDash val="solid"/>
                  </a:ln>
                </c14:spPr>
              </c14:invertSolidFillFmt>
            </c:ext>
            <c:ext xmlns:c16="http://schemas.microsoft.com/office/drawing/2014/chart" uri="{C3380CC4-5D6E-409C-BE32-E72D297353CC}">
              <c16:uniqueId val="{00000000-FD26-4608-BF6A-52A687859A6A}"/>
            </c:ext>
          </c:extLst>
        </c:ser>
        <c:ser>
          <c:idx val="1"/>
          <c:order val="1"/>
          <c:tx>
            <c:strRef>
              <c:f>'1. Thông tin và chỉ tiêu'!$E$19</c:f>
              <c:strCache>
                <c:ptCount val="1"/>
                <c:pt idx="0">
                  <c:v>Thực tế</c:v>
                </c:pt>
              </c:strCache>
            </c:strRef>
          </c:tx>
          <c:spPr>
            <a:solidFill>
              <a:srgbClr val="2A9D8F"/>
            </a:solidFill>
            <a:ln>
              <a:solidFill>
                <a:srgbClr val="2A9D8F"/>
              </a:solidFill>
              <a:prstDash val="solid"/>
            </a:ln>
          </c:spPr>
          <c:invertIfNegative val="1"/>
          <c:dLbls>
            <c:spPr>
              <a:noFill/>
              <a:ln>
                <a:noFill/>
              </a:ln>
              <a:effectLst/>
            </c:spPr>
            <c:showLegendKey val="0"/>
            <c:showVal val="1"/>
            <c:showCatName val="0"/>
            <c:showSerName val="0"/>
            <c:showPercent val="0"/>
            <c:showBubbleSize val="1"/>
            <c:showLeaderLines val="0"/>
            <c:extLst>
              <c:ext xmlns:c15="http://schemas.microsoft.com/office/drawing/2012/chart" uri="{CE6537A1-D6FC-4f65-9D91-7224C49458BB}">
                <c15:showLeaderLines val="0"/>
              </c:ext>
            </c:extLst>
          </c:dLbls>
          <c:cat>
            <c:strRef>
              <c:f>'1. Thông tin và chỉ tiêu'!$B$20:$B$23</c:f>
              <c:strCache>
                <c:ptCount val="4"/>
                <c:pt idx="0">
                  <c:v>Khách mời xác nhận tham dự</c:v>
                </c:pt>
                <c:pt idx="1">
                  <c:v>Khách đến check-in</c:v>
                </c:pt>
                <c:pt idx="2">
                  <c:v>Khách để lại thông tin nhu cầu</c:v>
                </c:pt>
                <c:pt idx="3">
                  <c:v>Phiếu khảo sát thu về</c:v>
                </c:pt>
              </c:strCache>
            </c:strRef>
          </c:cat>
          <c:val>
            <c:numRef>
              <c:f>'1. Thông tin và chỉ tiêu'!$E$20:$E$23</c:f>
              <c:numCache>
                <c:formatCode>#,##0</c:formatCode>
                <c:ptCount val="4"/>
                <c:pt idx="0">
                  <c:v>84</c:v>
                </c:pt>
                <c:pt idx="1">
                  <c:v>75</c:v>
                </c:pt>
                <c:pt idx="2">
                  <c:v>41</c:v>
                </c:pt>
                <c:pt idx="3">
                  <c:v>52</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2A9D8F"/>
                    </a:solidFill>
                    <a:prstDash val="solid"/>
                  </a:ln>
                </c14:spPr>
              </c14:invertSolidFillFmt>
            </c:ext>
            <c:ext xmlns:c16="http://schemas.microsoft.com/office/drawing/2014/chart" uri="{C3380CC4-5D6E-409C-BE32-E72D297353CC}">
              <c16:uniqueId val="{00000001-FD26-4608-BF6A-52A687859A6A}"/>
            </c:ext>
          </c:extLst>
        </c:ser>
        <c:dLbls>
          <c:showLegendKey val="0"/>
          <c:showVal val="1"/>
          <c:showCatName val="0"/>
          <c:showSerName val="0"/>
          <c:showPercent val="0"/>
          <c:showBubbleSize val="1"/>
        </c:dLbls>
        <c:gapWidth val="60"/>
        <c:axId val="10"/>
        <c:axId val="100"/>
      </c:barChart>
      <c:catAx>
        <c:axId val="10"/>
        <c:scaling>
          <c:orientation val="minMax"/>
        </c:scaling>
        <c:delete val="0"/>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l"/>
        <c:majorGridlines>
          <c:spPr>
            <a:ln>
              <a:solidFill>
                <a:srgbClr val="D9DEE5"/>
              </a:solidFill>
              <a:prstDash val="solid"/>
            </a:ln>
          </c:spPr>
        </c:majorGridlines>
        <c:numFmt formatCode="#,##0"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Dự toán và thực chi theo nhóm (đ)</a:t>
            </a:r>
          </a:p>
        </c:rich>
      </c:tx>
      <c:overlay val="0"/>
    </c:title>
    <c:autoTitleDeleted val="0"/>
    <c:plotArea>
      <c:layout/>
      <c:barChart>
        <c:barDir val="bar"/>
        <c:grouping val="clustered"/>
        <c:varyColors val="1"/>
        <c:ser>
          <c:idx val="0"/>
          <c:order val="0"/>
          <c:tx>
            <c:strRef>
              <c:f>'2. Chi phí'!$K$5</c:f>
              <c:strCache>
                <c:ptCount val="1"/>
                <c:pt idx="0">
                  <c:v>Dự toán (*)</c:v>
                </c:pt>
              </c:strCache>
            </c:strRef>
          </c:tx>
          <c:spPr>
            <a:solidFill>
              <a:srgbClr val="1F3B5C"/>
            </a:solidFill>
            <a:ln>
              <a:solidFill>
                <a:srgbClr val="1F3B5C"/>
              </a:solidFill>
              <a:prstDash val="solid"/>
            </a:ln>
          </c:spPr>
          <c:invertIfNegative val="1"/>
          <c:cat>
            <c:strRef>
              <c:f>'2. Chi phí'!$J$6:$J$13</c:f>
              <c:strCache>
                <c:ptCount val="8"/>
                <c:pt idx="0">
                  <c:v>địa điểm</c:v>
                </c:pt>
                <c:pt idx="1">
                  <c:v>sân khấu, âm thanh, ánh sáng</c:v>
                </c:pt>
                <c:pt idx="2">
                  <c:v>MC và tiết mục</c:v>
                </c:pt>
                <c:pt idx="3">
                  <c:v>tiệc hoặc teabreak</c:v>
                </c:pt>
                <c:pt idx="4">
                  <c:v>in ấn và quà</c:v>
                </c:pt>
                <c:pt idx="5">
                  <c:v>nhân sự</c:v>
                </c:pt>
                <c:pt idx="6">
                  <c:v>truyền thông</c:v>
                </c:pt>
                <c:pt idx="7">
                  <c:v>quản lý</c:v>
                </c:pt>
              </c:strCache>
            </c:strRef>
          </c:cat>
          <c:val>
            <c:numRef>
              <c:f>'2. Chi phí'!$K$6:$K$13</c:f>
              <c:numCache>
                <c:formatCode>#,##0</c:formatCode>
                <c:ptCount val="8"/>
                <c:pt idx="0">
                  <c:v>20000000</c:v>
                </c:pt>
                <c:pt idx="1">
                  <c:v>33000000</c:v>
                </c:pt>
                <c:pt idx="2">
                  <c:v>18000000</c:v>
                </c:pt>
                <c:pt idx="3">
                  <c:v>27000000</c:v>
                </c:pt>
                <c:pt idx="4">
                  <c:v>22200000</c:v>
                </c:pt>
                <c:pt idx="5">
                  <c:v>3200000</c:v>
                </c:pt>
                <c:pt idx="6">
                  <c:v>10000000</c:v>
                </c:pt>
                <c:pt idx="7">
                  <c:v>20000000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1F3B5C"/>
                    </a:solidFill>
                    <a:prstDash val="solid"/>
                  </a:ln>
                </c14:spPr>
              </c14:invertSolidFillFmt>
            </c:ext>
            <c:ext xmlns:c16="http://schemas.microsoft.com/office/drawing/2014/chart" uri="{C3380CC4-5D6E-409C-BE32-E72D297353CC}">
              <c16:uniqueId val="{00000000-0E16-48E5-B421-4542C57B0662}"/>
            </c:ext>
          </c:extLst>
        </c:ser>
        <c:ser>
          <c:idx val="1"/>
          <c:order val="1"/>
          <c:tx>
            <c:strRef>
              <c:f>'2. Chi phí'!$L$5</c:f>
              <c:strCache>
                <c:ptCount val="1"/>
                <c:pt idx="0">
                  <c:v>Thực chi (*)</c:v>
                </c:pt>
              </c:strCache>
            </c:strRef>
          </c:tx>
          <c:spPr>
            <a:solidFill>
              <a:srgbClr val="2A9D8F"/>
            </a:solidFill>
            <a:ln>
              <a:solidFill>
                <a:srgbClr val="2A9D8F"/>
              </a:solidFill>
              <a:prstDash val="solid"/>
            </a:ln>
          </c:spPr>
          <c:invertIfNegative val="1"/>
          <c:cat>
            <c:strRef>
              <c:f>'2. Chi phí'!$J$6:$J$13</c:f>
              <c:strCache>
                <c:ptCount val="8"/>
                <c:pt idx="0">
                  <c:v>địa điểm</c:v>
                </c:pt>
                <c:pt idx="1">
                  <c:v>sân khấu, âm thanh, ánh sáng</c:v>
                </c:pt>
                <c:pt idx="2">
                  <c:v>MC và tiết mục</c:v>
                </c:pt>
                <c:pt idx="3">
                  <c:v>tiệc hoặc teabreak</c:v>
                </c:pt>
                <c:pt idx="4">
                  <c:v>in ấn và quà</c:v>
                </c:pt>
                <c:pt idx="5">
                  <c:v>nhân sự</c:v>
                </c:pt>
                <c:pt idx="6">
                  <c:v>truyền thông</c:v>
                </c:pt>
                <c:pt idx="7">
                  <c:v>quản lý</c:v>
                </c:pt>
              </c:strCache>
            </c:strRef>
          </c:cat>
          <c:val>
            <c:numRef>
              <c:f>'2. Chi phí'!$L$6:$L$13</c:f>
              <c:numCache>
                <c:formatCode>#,##0</c:formatCode>
                <c:ptCount val="8"/>
                <c:pt idx="0">
                  <c:v>20000000</c:v>
                </c:pt>
                <c:pt idx="1">
                  <c:v>36000000</c:v>
                </c:pt>
                <c:pt idx="2">
                  <c:v>18000000</c:v>
                </c:pt>
                <c:pt idx="3">
                  <c:v>24000000</c:v>
                </c:pt>
                <c:pt idx="4">
                  <c:v>20700000</c:v>
                </c:pt>
                <c:pt idx="5">
                  <c:v>3200000</c:v>
                </c:pt>
                <c:pt idx="6">
                  <c:v>12000000</c:v>
                </c:pt>
                <c:pt idx="7">
                  <c:v>20000000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2A9D8F"/>
                    </a:solidFill>
                    <a:prstDash val="solid"/>
                  </a:ln>
                </c14:spPr>
              </c14:invertSolidFillFmt>
            </c:ext>
            <c:ext xmlns:c16="http://schemas.microsoft.com/office/drawing/2014/chart" uri="{C3380CC4-5D6E-409C-BE32-E72D297353CC}">
              <c16:uniqueId val="{00000001-0E16-48E5-B421-4542C57B0662}"/>
            </c:ext>
          </c:extLst>
        </c:ser>
        <c:dLbls>
          <c:showLegendKey val="0"/>
          <c:showVal val="0"/>
          <c:showCatName val="0"/>
          <c:showSerName val="0"/>
          <c:showPercent val="0"/>
          <c:showBubbleSize val="0"/>
        </c:dLbls>
        <c:gapWidth val="60"/>
        <c:axId val="10"/>
        <c:axId val="100"/>
      </c:barChart>
      <c:catAx>
        <c:axId val="10"/>
        <c:scaling>
          <c:orientation val="minMax"/>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b"/>
        <c:majorGridlines>
          <c:spPr>
            <a:ln>
              <a:solidFill>
                <a:srgbClr val="D9DEE5"/>
              </a:solidFill>
              <a:prstDash val="solid"/>
            </a:ln>
          </c:spPr>
        </c:majorGridlines>
        <c:numFmt formatCode="#,##0,,&quot; tr&quot;" sourceLinked="0"/>
        <c:majorTickMark val="none"/>
        <c:minorTickMark val="none"/>
        <c:tickLblPos val="nextTo"/>
        <c:crossAx val="10"/>
        <c:crosses val="autoZero"/>
        <c:crossBetween val="between"/>
      </c:valAx>
    </c:plotArea>
    <c:legend>
      <c:legendPos val="b"/>
      <c:overlay val="0"/>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1</xdr:col>
      <xdr:colOff>0</xdr:colOff>
      <xdr:row>15</xdr:row>
      <xdr:rowOff>0</xdr:rowOff>
    </xdr:from>
    <xdr:ext cx="4068000" cy="3060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5</xdr:col>
      <xdr:colOff>0</xdr:colOff>
      <xdr:row>15</xdr:row>
      <xdr:rowOff>0</xdr:rowOff>
    </xdr:from>
    <xdr:ext cx="4068000" cy="3060000"/>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4"/>
  <sheetViews>
    <sheetView showGridLines="0" tabSelected="1" zoomScaleNormal="100" workbookViewId="0"/>
  </sheetViews>
  <sheetFormatPr defaultRowHeight="14.5" x14ac:dyDescent="0.35"/>
  <cols>
    <col min="1" max="1" width="3" customWidth="1"/>
    <col min="2" max="9" width="15" customWidth="1"/>
    <col min="10" max="10" width="3" customWidth="1"/>
  </cols>
  <sheetData>
    <row r="1" spans="1:9" ht="30" customHeight="1" x14ac:dyDescent="0.5">
      <c r="A1" s="1"/>
      <c r="B1" s="2" t="s">
        <v>0</v>
      </c>
    </row>
    <row r="2" spans="1:9" x14ac:dyDescent="0.35">
      <c r="A2" s="3"/>
      <c r="B2" s="3" t="s">
        <v>1</v>
      </c>
    </row>
    <row r="3" spans="1:9" x14ac:dyDescent="0.35">
      <c r="B3" s="4" t="s">
        <v>2</v>
      </c>
    </row>
    <row r="5" spans="1:9" x14ac:dyDescent="0.35">
      <c r="B5" s="5" t="s">
        <v>3</v>
      </c>
    </row>
    <row r="6" spans="1:9" x14ac:dyDescent="0.35">
      <c r="B6" s="6" t="s">
        <v>4</v>
      </c>
    </row>
    <row r="7" spans="1:9" x14ac:dyDescent="0.35">
      <c r="B7" s="6" t="s">
        <v>5</v>
      </c>
    </row>
    <row r="8" spans="1:9" x14ac:dyDescent="0.35">
      <c r="B8" s="6" t="s">
        <v>6</v>
      </c>
    </row>
    <row r="10" spans="1:9" ht="15.5" x14ac:dyDescent="0.35">
      <c r="B10" s="7" t="s">
        <v>7</v>
      </c>
      <c r="C10" s="35" t="str">
        <f>'1. Thông tin và chỉ tiêu'!C5</f>
        <v>Hội nghị khách hàng 2026 của công ty Y</v>
      </c>
      <c r="D10" s="36"/>
      <c r="E10" s="36"/>
      <c r="F10" s="36"/>
      <c r="G10" s="36"/>
      <c r="H10" s="36"/>
      <c r="I10" s="36"/>
    </row>
    <row r="11" spans="1:9" ht="20" customHeight="1" x14ac:dyDescent="0.35">
      <c r="B11" s="42" t="s">
        <v>8</v>
      </c>
      <c r="C11" s="38"/>
      <c r="D11" s="42" t="s">
        <v>9</v>
      </c>
      <c r="E11" s="38"/>
      <c r="F11" s="42" t="s">
        <v>10</v>
      </c>
      <c r="G11" s="38"/>
      <c r="H11" s="42" t="s">
        <v>11</v>
      </c>
      <c r="I11" s="38"/>
    </row>
    <row r="12" spans="1:9" ht="34" customHeight="1" x14ac:dyDescent="0.35">
      <c r="B12" s="41">
        <f>IFERROR(INDEX('1. Thông tin và chỉ tiêu'!F20:F27,MATCH("Có",'1. Thông tin và chỉ tiêu'!H20:H27,0)),"")</f>
        <v>0.9375</v>
      </c>
      <c r="C12" s="38"/>
      <c r="D12" s="40">
        <f>'2. Chi phí'!E21/1000000</f>
        <v>153.9</v>
      </c>
      <c r="E12" s="38"/>
      <c r="F12" s="43">
        <f>'2. Chi phí'!F21/1000000</f>
        <v>0.5</v>
      </c>
      <c r="G12" s="38"/>
      <c r="H12" s="44">
        <f>'1. Thông tin và chỉ tiêu'!E25</f>
        <v>4.4000000000000004</v>
      </c>
      <c r="I12" s="38"/>
    </row>
    <row r="13" spans="1:9" ht="28" customHeight="1" x14ac:dyDescent="0.35">
      <c r="B13" s="39" t="str">
        <f>"Khách đến / khách mời: "&amp;'1. Thông tin và chỉ tiêu'!E21&amp;" / "&amp;'1. Thông tin và chỉ tiêu'!C11</f>
        <v>Khách đến / khách mời: 75 / 90</v>
      </c>
      <c r="C13" s="38"/>
      <c r="D13" s="45">
        <f>'2. Chi phí'!D21/1000000</f>
        <v>153.4</v>
      </c>
      <c r="E13" s="38"/>
      <c r="F13" s="37">
        <f>'2. Chi phí'!G21</f>
        <v>3.259452411994785E-3</v>
      </c>
      <c r="G13" s="38"/>
      <c r="H13" s="39" t="s">
        <v>12</v>
      </c>
      <c r="I13" s="38"/>
    </row>
    <row r="14" spans="1:9" ht="20" customHeight="1" x14ac:dyDescent="0.35">
      <c r="B14" s="8" t="s">
        <v>13</v>
      </c>
      <c r="I14" s="9">
        <v>0.1</v>
      </c>
    </row>
    <row r="33" spans="2:2" x14ac:dyDescent="0.35">
      <c r="B33" s="10" t="s">
        <v>179</v>
      </c>
    </row>
    <row r="34" spans="2:2" x14ac:dyDescent="0.35">
      <c r="B34" s="11" t="s">
        <v>14</v>
      </c>
    </row>
  </sheetData>
  <sheetProtection sheet="1" formatCells="0" formatColumns="0" formatRows="0" insertRows="0" insertHyperlinks="0" deleteRows="0" sort="0" autoFilter="0"/>
  <mergeCells count="13">
    <mergeCell ref="C10:I10"/>
    <mergeCell ref="F13:G13"/>
    <mergeCell ref="H13:I13"/>
    <mergeCell ref="D12:E12"/>
    <mergeCell ref="B12:C12"/>
    <mergeCell ref="B13:C13"/>
    <mergeCell ref="H11:I11"/>
    <mergeCell ref="F11:G11"/>
    <mergeCell ref="F12:G12"/>
    <mergeCell ref="H12:I12"/>
    <mergeCell ref="B11:C11"/>
    <mergeCell ref="D11:E11"/>
    <mergeCell ref="D13:E13"/>
  </mergeCells>
  <printOptions horizontalCentered="1"/>
  <pageMargins left="0.4" right="0.4" top="0.5" bottom="0.5" header="0.5" footer="0.5"/>
  <pageSetup paperSize="9" fitToHeight="0" orientation="landscape" r:id="rId1"/>
  <headerFooter>
    <oddFooter>&amp;C&amp;8 &amp;K808080Mẫu của A.M Agency – amagency.vn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31"/>
  <sheetViews>
    <sheetView showGridLines="0" zoomScaleNormal="100" workbookViewId="0"/>
  </sheetViews>
  <sheetFormatPr defaultRowHeight="14.5" x14ac:dyDescent="0.35"/>
  <cols>
    <col min="1" max="1" width="6" customWidth="1"/>
    <col min="2" max="2" width="40" customWidth="1"/>
    <col min="3" max="3" width="10" customWidth="1"/>
    <col min="4" max="5" width="13" customWidth="1"/>
    <col min="6" max="6" width="11" customWidth="1"/>
    <col min="7" max="7" width="13" customWidth="1"/>
    <col min="8" max="8" width="12" customWidth="1"/>
    <col min="9" max="9" width="24" customWidth="1"/>
  </cols>
  <sheetData>
    <row r="1" spans="1:9" ht="26" customHeight="1" x14ac:dyDescent="0.4">
      <c r="A1" s="1" t="s">
        <v>15</v>
      </c>
    </row>
    <row r="2" spans="1:9" x14ac:dyDescent="0.35">
      <c r="A2" s="3" t="s">
        <v>16</v>
      </c>
    </row>
    <row r="3" spans="1:9" x14ac:dyDescent="0.35">
      <c r="A3" s="12" t="s">
        <v>17</v>
      </c>
    </row>
    <row r="5" spans="1:9" ht="20" customHeight="1" x14ac:dyDescent="0.35">
      <c r="A5" s="46" t="s">
        <v>18</v>
      </c>
      <c r="B5" s="36"/>
      <c r="C5" s="47" t="s">
        <v>19</v>
      </c>
      <c r="D5" s="48"/>
      <c r="E5" s="48"/>
      <c r="F5" s="48"/>
      <c r="G5" s="48"/>
      <c r="H5" s="48"/>
      <c r="I5" s="48"/>
    </row>
    <row r="6" spans="1:9" ht="20" customHeight="1" x14ac:dyDescent="0.35">
      <c r="A6" s="46" t="s">
        <v>20</v>
      </c>
      <c r="B6" s="36"/>
      <c r="C6" s="47" t="s">
        <v>21</v>
      </c>
      <c r="D6" s="48"/>
      <c r="E6" s="48"/>
      <c r="F6" s="48"/>
      <c r="G6" s="48"/>
      <c r="H6" s="48"/>
      <c r="I6" s="48"/>
    </row>
    <row r="7" spans="1:9" ht="20" customHeight="1" x14ac:dyDescent="0.35">
      <c r="A7" s="46" t="s">
        <v>22</v>
      </c>
      <c r="B7" s="36"/>
      <c r="C7" s="47" t="s">
        <v>23</v>
      </c>
      <c r="D7" s="48"/>
      <c r="E7" s="48"/>
      <c r="F7" s="48"/>
      <c r="G7" s="48"/>
      <c r="H7" s="48"/>
      <c r="I7" s="48"/>
    </row>
    <row r="8" spans="1:9" ht="20" customHeight="1" x14ac:dyDescent="0.35">
      <c r="A8" s="46" t="s">
        <v>24</v>
      </c>
      <c r="B8" s="36"/>
      <c r="C8" s="49">
        <v>46360</v>
      </c>
      <c r="D8" s="48"/>
      <c r="E8" s="48"/>
      <c r="F8" s="48"/>
      <c r="G8" s="48"/>
      <c r="H8" s="48"/>
      <c r="I8" s="48"/>
    </row>
    <row r="9" spans="1:9" ht="20" customHeight="1" x14ac:dyDescent="0.35">
      <c r="A9" s="46" t="s">
        <v>25</v>
      </c>
      <c r="B9" s="36"/>
      <c r="C9" s="47" t="s">
        <v>26</v>
      </c>
      <c r="D9" s="48"/>
      <c r="E9" s="48"/>
      <c r="F9" s="48"/>
      <c r="G9" s="48"/>
      <c r="H9" s="48"/>
      <c r="I9" s="48"/>
    </row>
    <row r="10" spans="1:9" ht="20" customHeight="1" x14ac:dyDescent="0.35">
      <c r="A10" s="46" t="s">
        <v>27</v>
      </c>
      <c r="B10" s="36"/>
      <c r="C10" s="47" t="s">
        <v>28</v>
      </c>
      <c r="D10" s="48"/>
      <c r="E10" s="48"/>
      <c r="F10" s="48"/>
      <c r="G10" s="48"/>
      <c r="H10" s="48"/>
      <c r="I10" s="48"/>
    </row>
    <row r="11" spans="1:9" ht="20" customHeight="1" x14ac:dyDescent="0.35">
      <c r="A11" s="46" t="s">
        <v>29</v>
      </c>
      <c r="B11" s="36"/>
      <c r="C11" s="47">
        <v>90</v>
      </c>
      <c r="D11" s="48"/>
      <c r="E11" s="48"/>
      <c r="F11" s="48"/>
      <c r="G11" s="48"/>
      <c r="H11" s="48"/>
      <c r="I11" s="48"/>
    </row>
    <row r="12" spans="1:9" ht="20" customHeight="1" x14ac:dyDescent="0.35">
      <c r="A12" s="46" t="s">
        <v>30</v>
      </c>
      <c r="B12" s="36"/>
      <c r="C12" s="47" t="s">
        <v>31</v>
      </c>
      <c r="D12" s="48"/>
      <c r="E12" s="48"/>
      <c r="F12" s="48"/>
      <c r="G12" s="48"/>
      <c r="H12" s="48"/>
      <c r="I12" s="48"/>
    </row>
    <row r="13" spans="1:9" ht="20" customHeight="1" x14ac:dyDescent="0.35">
      <c r="A13" s="46" t="s">
        <v>32</v>
      </c>
      <c r="B13" s="36"/>
      <c r="C13" s="47" t="s">
        <v>33</v>
      </c>
      <c r="D13" s="48"/>
      <c r="E13" s="48"/>
      <c r="F13" s="48"/>
      <c r="G13" s="48"/>
      <c r="H13" s="48"/>
      <c r="I13" s="48"/>
    </row>
    <row r="14" spans="1:9" ht="20" customHeight="1" x14ac:dyDescent="0.35">
      <c r="A14" s="46" t="s">
        <v>34</v>
      </c>
      <c r="B14" s="36"/>
      <c r="C14" s="49">
        <v>46367</v>
      </c>
      <c r="D14" s="48"/>
      <c r="E14" s="48"/>
      <c r="F14" s="48"/>
      <c r="G14" s="48"/>
      <c r="H14" s="48"/>
      <c r="I14" s="48"/>
    </row>
    <row r="15" spans="1:9" ht="20" customHeight="1" x14ac:dyDescent="0.35">
      <c r="A15" s="46" t="s">
        <v>35</v>
      </c>
      <c r="B15" s="36"/>
      <c r="C15" s="47" t="s">
        <v>36</v>
      </c>
      <c r="D15" s="48"/>
      <c r="E15" s="48"/>
      <c r="F15" s="48"/>
      <c r="G15" s="48"/>
      <c r="H15" s="48"/>
      <c r="I15" s="48"/>
    </row>
    <row r="16" spans="1:9" ht="50" customHeight="1" x14ac:dyDescent="0.35">
      <c r="A16" s="46" t="s">
        <v>37</v>
      </c>
      <c r="B16" s="36"/>
      <c r="C16" s="47" t="s">
        <v>38</v>
      </c>
      <c r="D16" s="48"/>
      <c r="E16" s="48"/>
      <c r="F16" s="48"/>
      <c r="G16" s="48"/>
      <c r="H16" s="48"/>
      <c r="I16" s="48"/>
    </row>
    <row r="18" spans="1:9" x14ac:dyDescent="0.35">
      <c r="A18" s="5" t="s">
        <v>39</v>
      </c>
    </row>
    <row r="19" spans="1:9" ht="32" customHeight="1" x14ac:dyDescent="0.35">
      <c r="A19" s="13" t="s">
        <v>40</v>
      </c>
      <c r="B19" s="13" t="s">
        <v>41</v>
      </c>
      <c r="C19" s="13" t="s">
        <v>20</v>
      </c>
      <c r="D19" s="13" t="s">
        <v>42</v>
      </c>
      <c r="E19" s="13" t="s">
        <v>43</v>
      </c>
      <c r="F19" s="13" t="s">
        <v>44</v>
      </c>
      <c r="G19" s="13" t="s">
        <v>45</v>
      </c>
      <c r="H19" s="13" t="s">
        <v>46</v>
      </c>
      <c r="I19" s="13" t="s">
        <v>47</v>
      </c>
    </row>
    <row r="20" spans="1:9" ht="20" customHeight="1" x14ac:dyDescent="0.35">
      <c r="A20" s="14">
        <v>1</v>
      </c>
      <c r="B20" s="15" t="s">
        <v>48</v>
      </c>
      <c r="C20" s="16" t="s">
        <v>49</v>
      </c>
      <c r="D20" s="17">
        <v>90</v>
      </c>
      <c r="E20" s="17">
        <v>84</v>
      </c>
      <c r="F20" s="18">
        <f t="shared" ref="F20:F27" si="0">IF(OR(D20="",E20=""),"",IFERROR(E20/D20,""))</f>
        <v>0.93333333333333335</v>
      </c>
      <c r="G20" s="19">
        <f t="shared" ref="G20:G27" si="1">IF(OR(D20="",E20=""),"",E20-D20)</f>
        <v>-6</v>
      </c>
      <c r="H20" s="16" t="s">
        <v>50</v>
      </c>
      <c r="I20" s="15" t="s">
        <v>51</v>
      </c>
    </row>
    <row r="21" spans="1:9" ht="20" customHeight="1" x14ac:dyDescent="0.35">
      <c r="A21" s="14">
        <v>2</v>
      </c>
      <c r="B21" s="15" t="s">
        <v>52</v>
      </c>
      <c r="C21" s="16" t="s">
        <v>49</v>
      </c>
      <c r="D21" s="17">
        <v>80</v>
      </c>
      <c r="E21" s="17">
        <v>75</v>
      </c>
      <c r="F21" s="18">
        <f t="shared" si="0"/>
        <v>0.9375</v>
      </c>
      <c r="G21" s="19">
        <f t="shared" si="1"/>
        <v>-5</v>
      </c>
      <c r="H21" s="16" t="s">
        <v>53</v>
      </c>
      <c r="I21" s="15" t="s">
        <v>54</v>
      </c>
    </row>
    <row r="22" spans="1:9" ht="20" customHeight="1" x14ac:dyDescent="0.35">
      <c r="A22" s="14">
        <v>3</v>
      </c>
      <c r="B22" s="15" t="s">
        <v>55</v>
      </c>
      <c r="C22" s="16" t="s">
        <v>49</v>
      </c>
      <c r="D22" s="17">
        <v>35</v>
      </c>
      <c r="E22" s="17">
        <v>41</v>
      </c>
      <c r="F22" s="18">
        <f t="shared" si="0"/>
        <v>1.1714285714285715</v>
      </c>
      <c r="G22" s="19">
        <f t="shared" si="1"/>
        <v>6</v>
      </c>
      <c r="H22" s="16" t="s">
        <v>50</v>
      </c>
      <c r="I22" s="15" t="s">
        <v>56</v>
      </c>
    </row>
    <row r="23" spans="1:9" ht="20" customHeight="1" x14ac:dyDescent="0.35">
      <c r="A23" s="14">
        <v>4</v>
      </c>
      <c r="B23" s="15" t="s">
        <v>57</v>
      </c>
      <c r="C23" s="16" t="s">
        <v>58</v>
      </c>
      <c r="D23" s="17">
        <v>60</v>
      </c>
      <c r="E23" s="17">
        <v>52</v>
      </c>
      <c r="F23" s="18">
        <f t="shared" si="0"/>
        <v>0.8666666666666667</v>
      </c>
      <c r="G23" s="19">
        <f t="shared" si="1"/>
        <v>-8</v>
      </c>
      <c r="H23" s="16" t="s">
        <v>50</v>
      </c>
      <c r="I23" s="15" t="s">
        <v>59</v>
      </c>
    </row>
    <row r="24" spans="1:9" ht="20" customHeight="1" x14ac:dyDescent="0.35">
      <c r="A24" s="14">
        <v>5</v>
      </c>
      <c r="B24" s="15" t="s">
        <v>60</v>
      </c>
      <c r="C24" s="16" t="s">
        <v>61</v>
      </c>
      <c r="D24" s="17">
        <v>6000</v>
      </c>
      <c r="E24" s="17">
        <v>4800</v>
      </c>
      <c r="F24" s="18">
        <f t="shared" si="0"/>
        <v>0.8</v>
      </c>
      <c r="G24" s="19">
        <f t="shared" si="1"/>
        <v>-1200</v>
      </c>
      <c r="H24" s="16" t="s">
        <v>50</v>
      </c>
      <c r="I24" s="15" t="s">
        <v>62</v>
      </c>
    </row>
    <row r="25" spans="1:9" ht="20" customHeight="1" x14ac:dyDescent="0.35">
      <c r="A25" s="14">
        <v>6</v>
      </c>
      <c r="B25" s="15" t="s">
        <v>63</v>
      </c>
      <c r="C25" s="16" t="s">
        <v>64</v>
      </c>
      <c r="D25" s="20">
        <v>4</v>
      </c>
      <c r="E25" s="20">
        <v>4.4000000000000004</v>
      </c>
      <c r="F25" s="18">
        <f t="shared" si="0"/>
        <v>1.1000000000000001</v>
      </c>
      <c r="G25" s="19">
        <f t="shared" si="1"/>
        <v>0.40000000000000036</v>
      </c>
      <c r="H25" s="16" t="s">
        <v>50</v>
      </c>
      <c r="I25" s="15" t="s">
        <v>59</v>
      </c>
    </row>
    <row r="26" spans="1:9" ht="20" customHeight="1" x14ac:dyDescent="0.35">
      <c r="A26" s="14">
        <v>7</v>
      </c>
      <c r="B26" s="15"/>
      <c r="C26" s="16"/>
      <c r="D26" s="17"/>
      <c r="E26" s="17"/>
      <c r="F26" s="18" t="str">
        <f t="shared" si="0"/>
        <v/>
      </c>
      <c r="G26" s="19" t="str">
        <f t="shared" si="1"/>
        <v/>
      </c>
      <c r="H26" s="16"/>
      <c r="I26" s="15"/>
    </row>
    <row r="27" spans="1:9" ht="20" customHeight="1" x14ac:dyDescent="0.35">
      <c r="A27" s="14">
        <v>8</v>
      </c>
      <c r="B27" s="15"/>
      <c r="C27" s="16"/>
      <c r="D27" s="17"/>
      <c r="E27" s="17"/>
      <c r="F27" s="18" t="str">
        <f t="shared" si="0"/>
        <v/>
      </c>
      <c r="G27" s="19" t="str">
        <f t="shared" si="1"/>
        <v/>
      </c>
      <c r="H27" s="16"/>
      <c r="I27" s="15"/>
    </row>
    <row r="29" spans="1:9" x14ac:dyDescent="0.35">
      <c r="B29" s="12" t="s">
        <v>65</v>
      </c>
    </row>
    <row r="31" spans="1:9" x14ac:dyDescent="0.35">
      <c r="A31" s="11" t="s">
        <v>14</v>
      </c>
    </row>
  </sheetData>
  <sheetProtection sheet="1" formatCells="0" formatColumns="0" formatRows="0" insertRows="0" insertHyperlinks="0" deleteRows="0" sort="0" autoFilter="0"/>
  <mergeCells count="24">
    <mergeCell ref="A15:B15"/>
    <mergeCell ref="C8:I8"/>
    <mergeCell ref="A11:B11"/>
    <mergeCell ref="C7:I7"/>
    <mergeCell ref="A6:B6"/>
    <mergeCell ref="C13:I13"/>
    <mergeCell ref="A9:B9"/>
    <mergeCell ref="C11:I11"/>
    <mergeCell ref="A16:B16"/>
    <mergeCell ref="A7:B7"/>
    <mergeCell ref="C6:I6"/>
    <mergeCell ref="C15:I15"/>
    <mergeCell ref="C5:I5"/>
    <mergeCell ref="A12:B12"/>
    <mergeCell ref="C14:I14"/>
    <mergeCell ref="A5:B5"/>
    <mergeCell ref="A14:B14"/>
    <mergeCell ref="C10:I10"/>
    <mergeCell ref="C16:I16"/>
    <mergeCell ref="A8:B8"/>
    <mergeCell ref="C9:I9"/>
    <mergeCell ref="A10:B10"/>
    <mergeCell ref="C12:I12"/>
    <mergeCell ref="A13:B13"/>
  </mergeCells>
  <conditionalFormatting sqref="F20:F27">
    <cfRule type="expression" dxfId="4" priority="1" stopIfTrue="1">
      <formula>AND(ISNUMBER(F20),F20&gt;=1)</formula>
    </cfRule>
    <cfRule type="expression" dxfId="3" priority="2" stopIfTrue="1">
      <formula>AND(ISNUMBER(F20),F20&gt;=0.8)</formula>
    </cfRule>
    <cfRule type="expression" dxfId="2" priority="3" stopIfTrue="1">
      <formula>AND(ISNUMBER(F20),F20&lt;0.8)</formula>
    </cfRule>
    <cfRule type="dataBar" priority="4">
      <dataBar>
        <cfvo type="num" val="0"/>
        <cfvo type="num" val="1.2"/>
        <color rgb="FF7FB3D5"/>
      </dataBar>
    </cfRule>
  </conditionalFormatting>
  <printOptions horizontalCentered="1"/>
  <pageMargins left="0.4" right="0.4" top="0.5" bottom="0.5" header="0.5" footer="0.5"/>
  <pageSetup paperSize="9" scale="97" fitToHeight="0" orientation="landscape" r:id="rId1"/>
  <headerFooter>
    <oddFooter>&amp;C&amp;8 &amp;K808080Mẫu của A.M Agency – amagency.vn</oddFooter>
  </headerFooter>
  <extLst>
    <ext xmlns:x14="http://schemas.microsoft.com/office/spreadsheetml/2009/9/main" uri="{CCE6A557-97BC-4b89-ADB6-D9C93CAAB3DF}">
      <x14:dataValidations xmlns:xm="http://schemas.microsoft.com/office/excel/2006/main" count="3">
        <x14:dataValidation type="list" allowBlank="1" showErrorMessage="1" errorTitle="Giá trị không có trong danh sách" error="Chọn trong danh sách" xr:uid="{00000000-0002-0000-0100-000000000000}">
          <x14:formula1>
            <xm:f>'Danh mục'!$A$5:$A$13</xm:f>
          </x14:formula1>
          <xm:sqref>C7</xm:sqref>
        </x14:dataValidation>
        <x14:dataValidation type="list" allowBlank="1" showErrorMessage="1" errorTitle="Giá trị không có trong danh sách" error="Chọn trong danh sách" xr:uid="{00000000-0002-0000-0100-000001000000}">
          <x14:formula1>
            <xm:f>'Danh mục'!$D$5:$D$6</xm:f>
          </x14:formula1>
          <xm:sqref>H20:H27</xm:sqref>
        </x14:dataValidation>
        <x14:dataValidation type="list" allowBlank="1" showErrorMessage="1" errorTitle="Giá trị không có trong danh sách" error="Chọn trong danh sách" xr:uid="{00000000-0002-0000-0100-000002000000}">
          <x14:formula1>
            <xm:f>'Danh mục'!$B$5:$B$10</xm:f>
          </x14:formula1>
          <xm:sqref>I20:I27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26"/>
  <sheetViews>
    <sheetView showGridLines="0" zoomScaleNormal="100" workbookViewId="0">
      <pane xSplit="1" ySplit="5" topLeftCell="B6" activePane="bottomRight" state="frozen"/>
      <selection pane="topRight"/>
      <selection pane="bottomLeft"/>
      <selection pane="bottomRight"/>
    </sheetView>
  </sheetViews>
  <sheetFormatPr defaultRowHeight="14.5" x14ac:dyDescent="0.35"/>
  <cols>
    <col min="1" max="1" width="26" customWidth="1"/>
    <col min="2" max="2" width="34" customWidth="1"/>
    <col min="3" max="3" width="30" customWidth="1"/>
    <col min="4" max="5" width="15" customWidth="1"/>
    <col min="6" max="6" width="14" customWidth="1"/>
    <col min="7" max="7" width="10" customWidth="1"/>
    <col min="8" max="8" width="34" customWidth="1"/>
    <col min="9" max="9" width="2" customWidth="1"/>
    <col min="10" max="10" width="26" customWidth="1"/>
    <col min="11" max="12" width="15" customWidth="1"/>
    <col min="13" max="13" width="14" customWidth="1"/>
  </cols>
  <sheetData>
    <row r="1" spans="1:13" ht="26" customHeight="1" x14ac:dyDescent="0.4">
      <c r="A1" s="1" t="s">
        <v>66</v>
      </c>
    </row>
    <row r="2" spans="1:13" x14ac:dyDescent="0.35">
      <c r="A2" s="3" t="s">
        <v>67</v>
      </c>
    </row>
    <row r="3" spans="1:13" x14ac:dyDescent="0.35">
      <c r="A3" s="12" t="s">
        <v>17</v>
      </c>
      <c r="F3" s="21" t="s">
        <v>68</v>
      </c>
      <c r="G3" s="22">
        <f>'0. Bắt đầu'!$I$14</f>
        <v>0.1</v>
      </c>
    </row>
    <row r="4" spans="1:13" x14ac:dyDescent="0.35">
      <c r="J4" s="23" t="s">
        <v>69</v>
      </c>
    </row>
    <row r="5" spans="1:13" ht="36" customHeight="1" x14ac:dyDescent="0.35">
      <c r="A5" s="13" t="s">
        <v>70</v>
      </c>
      <c r="B5" s="13" t="s">
        <v>71</v>
      </c>
      <c r="C5" s="13" t="s">
        <v>72</v>
      </c>
      <c r="D5" s="13" t="s">
        <v>73</v>
      </c>
      <c r="E5" s="13" t="s">
        <v>74</v>
      </c>
      <c r="F5" s="13" t="s">
        <v>75</v>
      </c>
      <c r="G5" s="13" t="s">
        <v>76</v>
      </c>
      <c r="H5" s="13" t="s">
        <v>77</v>
      </c>
      <c r="J5" s="13" t="s">
        <v>70</v>
      </c>
      <c r="K5" s="13" t="s">
        <v>73</v>
      </c>
      <c r="L5" s="13" t="s">
        <v>74</v>
      </c>
      <c r="M5" s="13" t="s">
        <v>75</v>
      </c>
    </row>
    <row r="6" spans="1:13" ht="30" customHeight="1" x14ac:dyDescent="0.35">
      <c r="A6" s="15" t="s">
        <v>78</v>
      </c>
      <c r="B6" s="24" t="s">
        <v>79</v>
      </c>
      <c r="C6" s="24" t="s">
        <v>80</v>
      </c>
      <c r="D6" s="17">
        <v>20000000</v>
      </c>
      <c r="E6" s="17">
        <v>20000000</v>
      </c>
      <c r="F6" s="25">
        <f t="shared" ref="F6:F20" si="0">IF(OR(D6="",E6=""),"",E6-D6)</f>
        <v>0</v>
      </c>
      <c r="G6" s="26">
        <f t="shared" ref="G6:G20" si="1">IF(OR(D6="",E6=""),"",IFERROR((E6-D6)/D6,""))</f>
        <v>0</v>
      </c>
      <c r="H6" s="24"/>
      <c r="J6" s="27" t="str">
        <f>'Danh mục'!C5</f>
        <v>địa điểm</v>
      </c>
      <c r="K6" s="28">
        <f t="shared" ref="K6:K13" si="2">SUMIF($A$6:$A$20,J6,$D$6:$D$20)</f>
        <v>20000000</v>
      </c>
      <c r="L6" s="28">
        <f t="shared" ref="L6:L13" si="3">SUMIF($A$6:$A$20,J6,$E$6:$E$20)</f>
        <v>20000000</v>
      </c>
      <c r="M6" s="25">
        <f t="shared" ref="M6:M13" si="4">L6-K6</f>
        <v>0</v>
      </c>
    </row>
    <row r="7" spans="1:13" ht="20" customHeight="1" x14ac:dyDescent="0.35">
      <c r="A7" s="15" t="s">
        <v>81</v>
      </c>
      <c r="B7" s="24" t="s">
        <v>82</v>
      </c>
      <c r="C7" s="24" t="s">
        <v>83</v>
      </c>
      <c r="D7" s="17">
        <v>18000000</v>
      </c>
      <c r="E7" s="17">
        <v>21000000</v>
      </c>
      <c r="F7" s="25">
        <f t="shared" si="0"/>
        <v>3000000</v>
      </c>
      <c r="G7" s="26">
        <f t="shared" si="1"/>
        <v>0.16666666666666666</v>
      </c>
      <c r="H7" s="24" t="s">
        <v>84</v>
      </c>
      <c r="J7" s="27" t="str">
        <f>'Danh mục'!C6</f>
        <v>sân khấu, âm thanh, ánh sáng</v>
      </c>
      <c r="K7" s="28">
        <f t="shared" si="2"/>
        <v>33000000</v>
      </c>
      <c r="L7" s="28">
        <f t="shared" si="3"/>
        <v>36000000</v>
      </c>
      <c r="M7" s="25">
        <f t="shared" si="4"/>
        <v>3000000</v>
      </c>
    </row>
    <row r="8" spans="1:13" ht="20" customHeight="1" x14ac:dyDescent="0.35">
      <c r="A8" s="15" t="s">
        <v>81</v>
      </c>
      <c r="B8" s="24" t="s">
        <v>85</v>
      </c>
      <c r="C8" s="24" t="s">
        <v>83</v>
      </c>
      <c r="D8" s="17">
        <v>15000000</v>
      </c>
      <c r="E8" s="17">
        <v>15000000</v>
      </c>
      <c r="F8" s="25">
        <f t="shared" si="0"/>
        <v>0</v>
      </c>
      <c r="G8" s="26">
        <f t="shared" si="1"/>
        <v>0</v>
      </c>
      <c r="H8" s="24"/>
      <c r="J8" s="27" t="str">
        <f>'Danh mục'!C7</f>
        <v>MC và tiết mục</v>
      </c>
      <c r="K8" s="28">
        <f t="shared" si="2"/>
        <v>18000000</v>
      </c>
      <c r="L8" s="28">
        <f t="shared" si="3"/>
        <v>18000000</v>
      </c>
      <c r="M8" s="25">
        <f t="shared" si="4"/>
        <v>0</v>
      </c>
    </row>
    <row r="9" spans="1:13" ht="20" customHeight="1" x14ac:dyDescent="0.35">
      <c r="A9" s="15" t="s">
        <v>86</v>
      </c>
      <c r="B9" s="24" t="s">
        <v>87</v>
      </c>
      <c r="C9" s="24" t="s">
        <v>88</v>
      </c>
      <c r="D9" s="17">
        <v>8000000</v>
      </c>
      <c r="E9" s="17">
        <v>8000000</v>
      </c>
      <c r="F9" s="25">
        <f t="shared" si="0"/>
        <v>0</v>
      </c>
      <c r="G9" s="26">
        <f t="shared" si="1"/>
        <v>0</v>
      </c>
      <c r="H9" s="24"/>
      <c r="J9" s="27" t="str">
        <f>'Danh mục'!C8</f>
        <v>tiệc hoặc teabreak</v>
      </c>
      <c r="K9" s="28">
        <f t="shared" si="2"/>
        <v>27000000</v>
      </c>
      <c r="L9" s="28">
        <f t="shared" si="3"/>
        <v>24000000</v>
      </c>
      <c r="M9" s="25">
        <f t="shared" si="4"/>
        <v>-3000000</v>
      </c>
    </row>
    <row r="10" spans="1:13" ht="20" customHeight="1" x14ac:dyDescent="0.35">
      <c r="A10" s="15" t="s">
        <v>86</v>
      </c>
      <c r="B10" s="24" t="s">
        <v>89</v>
      </c>
      <c r="C10" s="24" t="s">
        <v>90</v>
      </c>
      <c r="D10" s="17">
        <v>10000000</v>
      </c>
      <c r="E10" s="17">
        <v>10000000</v>
      </c>
      <c r="F10" s="25">
        <f t="shared" si="0"/>
        <v>0</v>
      </c>
      <c r="G10" s="26">
        <f t="shared" si="1"/>
        <v>0</v>
      </c>
      <c r="H10" s="24"/>
      <c r="J10" s="27" t="str">
        <f>'Danh mục'!C9</f>
        <v>in ấn và quà</v>
      </c>
      <c r="K10" s="28">
        <f t="shared" si="2"/>
        <v>22200000</v>
      </c>
      <c r="L10" s="28">
        <f t="shared" si="3"/>
        <v>20700000</v>
      </c>
      <c r="M10" s="25">
        <f t="shared" si="4"/>
        <v>-1500000</v>
      </c>
    </row>
    <row r="11" spans="1:13" ht="30" customHeight="1" x14ac:dyDescent="0.35">
      <c r="A11" s="15" t="s">
        <v>91</v>
      </c>
      <c r="B11" s="24" t="s">
        <v>92</v>
      </c>
      <c r="C11" s="24" t="s">
        <v>93</v>
      </c>
      <c r="D11" s="17">
        <v>27000000</v>
      </c>
      <c r="E11" s="17">
        <v>24000000</v>
      </c>
      <c r="F11" s="25">
        <f t="shared" si="0"/>
        <v>-3000000</v>
      </c>
      <c r="G11" s="26">
        <f t="shared" si="1"/>
        <v>-0.1111111111111111</v>
      </c>
      <c r="H11" s="24" t="s">
        <v>94</v>
      </c>
      <c r="J11" s="27" t="str">
        <f>'Danh mục'!C10</f>
        <v>nhân sự</v>
      </c>
      <c r="K11" s="28">
        <f t="shared" si="2"/>
        <v>3200000</v>
      </c>
      <c r="L11" s="28">
        <f t="shared" si="3"/>
        <v>3200000</v>
      </c>
      <c r="M11" s="25">
        <f t="shared" si="4"/>
        <v>0</v>
      </c>
    </row>
    <row r="12" spans="1:13" ht="20" customHeight="1" x14ac:dyDescent="0.35">
      <c r="A12" s="15" t="s">
        <v>95</v>
      </c>
      <c r="B12" s="24" t="s">
        <v>96</v>
      </c>
      <c r="C12" s="24" t="s">
        <v>97</v>
      </c>
      <c r="D12" s="17">
        <v>6300000</v>
      </c>
      <c r="E12" s="17">
        <v>6300000</v>
      </c>
      <c r="F12" s="25">
        <f t="shared" si="0"/>
        <v>0</v>
      </c>
      <c r="G12" s="26">
        <f t="shared" si="1"/>
        <v>0</v>
      </c>
      <c r="H12" s="24"/>
      <c r="J12" s="27" t="str">
        <f>'Danh mục'!C11</f>
        <v>truyền thông</v>
      </c>
      <c r="K12" s="28">
        <f t="shared" si="2"/>
        <v>10000000</v>
      </c>
      <c r="L12" s="28">
        <f t="shared" si="3"/>
        <v>12000000</v>
      </c>
      <c r="M12" s="25">
        <f t="shared" si="4"/>
        <v>2000000</v>
      </c>
    </row>
    <row r="13" spans="1:13" ht="20" customHeight="1" x14ac:dyDescent="0.35">
      <c r="A13" s="15" t="s">
        <v>95</v>
      </c>
      <c r="B13" s="24" t="s">
        <v>98</v>
      </c>
      <c r="C13" s="24" t="s">
        <v>99</v>
      </c>
      <c r="D13" s="17">
        <v>2400000</v>
      </c>
      <c r="E13" s="17">
        <v>2400000</v>
      </c>
      <c r="F13" s="25">
        <f t="shared" si="0"/>
        <v>0</v>
      </c>
      <c r="G13" s="26">
        <f t="shared" si="1"/>
        <v>0</v>
      </c>
      <c r="H13" s="24"/>
      <c r="J13" s="27" t="str">
        <f>'Danh mục'!C12</f>
        <v>quản lý</v>
      </c>
      <c r="K13" s="28">
        <f t="shared" si="2"/>
        <v>20000000</v>
      </c>
      <c r="L13" s="28">
        <f t="shared" si="3"/>
        <v>20000000</v>
      </c>
      <c r="M13" s="25">
        <f t="shared" si="4"/>
        <v>0</v>
      </c>
    </row>
    <row r="14" spans="1:13" ht="30" customHeight="1" x14ac:dyDescent="0.35">
      <c r="A14" s="15" t="s">
        <v>95</v>
      </c>
      <c r="B14" s="24" t="s">
        <v>100</v>
      </c>
      <c r="C14" s="24" t="s">
        <v>101</v>
      </c>
      <c r="D14" s="17">
        <v>13500000</v>
      </c>
      <c r="E14" s="17">
        <v>12000000</v>
      </c>
      <c r="F14" s="25">
        <f t="shared" si="0"/>
        <v>-1500000</v>
      </c>
      <c r="G14" s="26">
        <f t="shared" si="1"/>
        <v>-0.1111111111111111</v>
      </c>
      <c r="H14" s="24" t="s">
        <v>94</v>
      </c>
      <c r="J14" s="27" t="s">
        <v>102</v>
      </c>
      <c r="K14" s="29">
        <f>SUM(K6:K13)</f>
        <v>153400000</v>
      </c>
      <c r="L14" s="29">
        <f>SUM(L6:L13)</f>
        <v>153900000</v>
      </c>
      <c r="M14" s="29">
        <f>SUM(M6:M13)</f>
        <v>500000</v>
      </c>
    </row>
    <row r="15" spans="1:13" ht="20" customHeight="1" x14ac:dyDescent="0.35">
      <c r="A15" s="15" t="s">
        <v>103</v>
      </c>
      <c r="B15" s="24" t="s">
        <v>104</v>
      </c>
      <c r="C15" s="24" t="s">
        <v>105</v>
      </c>
      <c r="D15" s="17">
        <v>3200000</v>
      </c>
      <c r="E15" s="17">
        <v>3200000</v>
      </c>
      <c r="F15" s="25">
        <f t="shared" si="0"/>
        <v>0</v>
      </c>
      <c r="G15" s="26">
        <f t="shared" si="1"/>
        <v>0</v>
      </c>
      <c r="H15" s="24"/>
    </row>
    <row r="16" spans="1:13" ht="20" customHeight="1" x14ac:dyDescent="0.35">
      <c r="A16" s="15" t="s">
        <v>106</v>
      </c>
      <c r="B16" s="24" t="s">
        <v>107</v>
      </c>
      <c r="C16" s="24" t="s">
        <v>108</v>
      </c>
      <c r="D16" s="17">
        <v>10000000</v>
      </c>
      <c r="E16" s="17">
        <v>12000000</v>
      </c>
      <c r="F16" s="25">
        <f t="shared" si="0"/>
        <v>2000000</v>
      </c>
      <c r="G16" s="26">
        <f t="shared" si="1"/>
        <v>0.2</v>
      </c>
      <c r="H16" s="24" t="s">
        <v>109</v>
      </c>
    </row>
    <row r="17" spans="1:8" ht="20" customHeight="1" x14ac:dyDescent="0.35">
      <c r="A17" s="15" t="s">
        <v>110</v>
      </c>
      <c r="B17" s="24" t="s">
        <v>111</v>
      </c>
      <c r="C17" s="24" t="s">
        <v>83</v>
      </c>
      <c r="D17" s="17">
        <v>12000000</v>
      </c>
      <c r="E17" s="17">
        <v>12000000</v>
      </c>
      <c r="F17" s="25">
        <f t="shared" si="0"/>
        <v>0</v>
      </c>
      <c r="G17" s="26">
        <f t="shared" si="1"/>
        <v>0</v>
      </c>
      <c r="H17" s="24"/>
    </row>
    <row r="18" spans="1:8" ht="20" customHeight="1" x14ac:dyDescent="0.35">
      <c r="A18" s="15" t="s">
        <v>110</v>
      </c>
      <c r="B18" s="24" t="s">
        <v>112</v>
      </c>
      <c r="C18" s="24" t="s">
        <v>83</v>
      </c>
      <c r="D18" s="17">
        <v>8000000</v>
      </c>
      <c r="E18" s="17">
        <v>8000000</v>
      </c>
      <c r="F18" s="25">
        <f t="shared" si="0"/>
        <v>0</v>
      </c>
      <c r="G18" s="26">
        <f t="shared" si="1"/>
        <v>0</v>
      </c>
      <c r="H18" s="24"/>
    </row>
    <row r="19" spans="1:8" ht="20" customHeight="1" x14ac:dyDescent="0.35">
      <c r="A19" s="15"/>
      <c r="B19" s="24"/>
      <c r="C19" s="24"/>
      <c r="D19" s="17"/>
      <c r="E19" s="17"/>
      <c r="F19" s="25" t="str">
        <f t="shared" si="0"/>
        <v/>
      </c>
      <c r="G19" s="26" t="str">
        <f t="shared" si="1"/>
        <v/>
      </c>
      <c r="H19" s="24"/>
    </row>
    <row r="20" spans="1:8" ht="20" customHeight="1" x14ac:dyDescent="0.35">
      <c r="A20" s="15"/>
      <c r="B20" s="24"/>
      <c r="C20" s="24"/>
      <c r="D20" s="17"/>
      <c r="E20" s="17"/>
      <c r="F20" s="25" t="str">
        <f t="shared" si="0"/>
        <v/>
      </c>
      <c r="G20" s="26" t="str">
        <f t="shared" si="1"/>
        <v/>
      </c>
      <c r="H20" s="24"/>
    </row>
    <row r="21" spans="1:8" x14ac:dyDescent="0.35">
      <c r="A21" s="30" t="s">
        <v>113</v>
      </c>
      <c r="B21" s="30"/>
      <c r="C21" s="30"/>
      <c r="D21" s="31">
        <f>SUM(D6:D20)</f>
        <v>153400000</v>
      </c>
      <c r="E21" s="31">
        <f>SUM(E6:E20)</f>
        <v>153900000</v>
      </c>
      <c r="F21" s="32">
        <f>SUM(F6:F20)</f>
        <v>500000</v>
      </c>
      <c r="G21" s="33">
        <f>IFERROR(F21/D21,"")</f>
        <v>3.259452411994785E-3</v>
      </c>
      <c r="H21" s="30"/>
    </row>
    <row r="23" spans="1:8" x14ac:dyDescent="0.35">
      <c r="A23" s="12" t="s">
        <v>114</v>
      </c>
    </row>
    <row r="24" spans="1:8" x14ac:dyDescent="0.35">
      <c r="A24" s="12" t="s">
        <v>115</v>
      </c>
    </row>
    <row r="26" spans="1:8" x14ac:dyDescent="0.35">
      <c r="A26" s="11" t="s">
        <v>14</v>
      </c>
    </row>
  </sheetData>
  <sheetProtection sheet="1" formatCells="0" formatColumns="0" formatRows="0" insertRows="0" insertHyperlinks="0" deleteRows="0" sort="0" autoFilter="0"/>
  <conditionalFormatting sqref="F6:G20">
    <cfRule type="expression" dxfId="1" priority="2" stopIfTrue="1">
      <formula>AND(ISNUMBER($G6),ABS($G6)&gt;$G$3)</formula>
    </cfRule>
  </conditionalFormatting>
  <conditionalFormatting sqref="G6:H20">
    <cfRule type="expression" dxfId="0" priority="1" stopIfTrue="1">
      <formula>AND(ISNUMBER($G6),ABS($G6)&gt;$G$3,$H6="")</formula>
    </cfRule>
  </conditionalFormatting>
  <printOptions horizontalCentered="1"/>
  <pageMargins left="0.4" right="0.4" top="0.5" bottom="0.5" header="0.5" footer="0.5"/>
  <pageSetup paperSize="9" scale="55" fitToHeight="0" orientation="landscape" r:id="rId1"/>
  <headerFooter>
    <oddFooter>&amp;C&amp;8 &amp;K808080Mẫu của A.M Agency – amagency.vn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errorTitle="Giá trị không có trong danh sách" error="Chọn trong danh sách" prompt="Chọn nhóm chi phí" xr:uid="{00000000-0002-0000-0200-000000000000}">
          <x14:formula1>
            <xm:f>'Danh mục'!$C$5:$C$12</xm:f>
          </x14:formula1>
          <xm:sqref>A6:A20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39"/>
  <sheetViews>
    <sheetView showGridLines="0" zoomScaleNormal="100" workbookViewId="0"/>
  </sheetViews>
  <sheetFormatPr defaultRowHeight="14.5" x14ac:dyDescent="0.35"/>
  <cols>
    <col min="1" max="3" width="36" customWidth="1"/>
    <col min="4" max="4" width="40" customWidth="1"/>
  </cols>
  <sheetData>
    <row r="1" spans="1:4" ht="26" customHeight="1" x14ac:dyDescent="0.4">
      <c r="A1" s="1" t="s">
        <v>116</v>
      </c>
    </row>
    <row r="2" spans="1:4" x14ac:dyDescent="0.35">
      <c r="A2" s="3" t="s">
        <v>117</v>
      </c>
    </row>
    <row r="3" spans="1:4" x14ac:dyDescent="0.35">
      <c r="A3" s="12" t="s">
        <v>17</v>
      </c>
    </row>
    <row r="5" spans="1:4" x14ac:dyDescent="0.35">
      <c r="A5" s="5" t="s">
        <v>118</v>
      </c>
    </row>
    <row r="6" spans="1:4" ht="20" customHeight="1" x14ac:dyDescent="0.35">
      <c r="A6" s="51" t="s">
        <v>119</v>
      </c>
      <c r="B6" s="48"/>
      <c r="C6" s="48"/>
      <c r="D6" s="48"/>
    </row>
    <row r="7" spans="1:4" ht="20" customHeight="1" x14ac:dyDescent="0.35">
      <c r="A7" s="51" t="s">
        <v>120</v>
      </c>
      <c r="B7" s="48"/>
      <c r="C7" s="48"/>
      <c r="D7" s="48"/>
    </row>
    <row r="8" spans="1:4" ht="20" customHeight="1" x14ac:dyDescent="0.35">
      <c r="A8" s="51" t="s">
        <v>121</v>
      </c>
      <c r="B8" s="48"/>
      <c r="C8" s="48"/>
      <c r="D8" s="48"/>
    </row>
    <row r="10" spans="1:4" x14ac:dyDescent="0.35">
      <c r="A10" s="5" t="s">
        <v>122</v>
      </c>
    </row>
    <row r="11" spans="1:4" ht="24" customHeight="1" x14ac:dyDescent="0.35">
      <c r="A11" s="13" t="s">
        <v>123</v>
      </c>
      <c r="B11" s="13" t="s">
        <v>124</v>
      </c>
      <c r="C11" s="13" t="s">
        <v>125</v>
      </c>
      <c r="D11" s="13" t="s">
        <v>126</v>
      </c>
    </row>
    <row r="12" spans="1:4" ht="34" customHeight="1" x14ac:dyDescent="0.35">
      <c r="A12" s="24" t="s">
        <v>127</v>
      </c>
      <c r="B12" s="24" t="s">
        <v>128</v>
      </c>
      <c r="C12" s="24" t="s">
        <v>129</v>
      </c>
      <c r="D12" s="24" t="s">
        <v>130</v>
      </c>
    </row>
    <row r="13" spans="1:4" ht="34" customHeight="1" x14ac:dyDescent="0.35">
      <c r="A13" s="24" t="s">
        <v>131</v>
      </c>
      <c r="B13" s="24" t="s">
        <v>132</v>
      </c>
      <c r="C13" s="24" t="s">
        <v>133</v>
      </c>
      <c r="D13" s="24" t="s">
        <v>134</v>
      </c>
    </row>
    <row r="14" spans="1:4" ht="34" customHeight="1" x14ac:dyDescent="0.35">
      <c r="A14" s="24" t="s">
        <v>135</v>
      </c>
      <c r="B14" s="24" t="s">
        <v>136</v>
      </c>
      <c r="C14" s="24" t="s">
        <v>137</v>
      </c>
      <c r="D14" s="24" t="s">
        <v>138</v>
      </c>
    </row>
    <row r="15" spans="1:4" ht="20" customHeight="1" x14ac:dyDescent="0.35">
      <c r="A15" s="24"/>
      <c r="B15" s="24"/>
      <c r="C15" s="24"/>
      <c r="D15" s="24"/>
    </row>
    <row r="17" spans="1:4" x14ac:dyDescent="0.35">
      <c r="A17" s="5" t="s">
        <v>139</v>
      </c>
    </row>
    <row r="18" spans="1:4" ht="20" customHeight="1" x14ac:dyDescent="0.35">
      <c r="A18" s="51" t="s">
        <v>140</v>
      </c>
      <c r="B18" s="48"/>
      <c r="C18" s="48"/>
      <c r="D18" s="48"/>
    </row>
    <row r="19" spans="1:4" ht="20" customHeight="1" x14ac:dyDescent="0.35">
      <c r="A19" s="51" t="s">
        <v>141</v>
      </c>
      <c r="B19" s="48"/>
      <c r="C19" s="48"/>
      <c r="D19" s="48"/>
    </row>
    <row r="20" spans="1:4" ht="20" customHeight="1" x14ac:dyDescent="0.35">
      <c r="A20" s="51" t="s">
        <v>142</v>
      </c>
      <c r="B20" s="48"/>
      <c r="C20" s="48"/>
      <c r="D20" s="48"/>
    </row>
    <row r="21" spans="1:4" ht="20" customHeight="1" x14ac:dyDescent="0.35">
      <c r="A21" s="51" t="s">
        <v>143</v>
      </c>
      <c r="B21" s="48"/>
      <c r="C21" s="48"/>
      <c r="D21" s="48"/>
    </row>
    <row r="22" spans="1:4" ht="20" customHeight="1" x14ac:dyDescent="0.35">
      <c r="A22" s="51"/>
      <c r="B22" s="48"/>
      <c r="C22" s="48"/>
      <c r="D22" s="48"/>
    </row>
    <row r="24" spans="1:4" x14ac:dyDescent="0.35">
      <c r="A24" s="5" t="s">
        <v>144</v>
      </c>
    </row>
    <row r="25" spans="1:4" ht="20" customHeight="1" x14ac:dyDescent="0.35">
      <c r="A25" s="51" t="s">
        <v>145</v>
      </c>
      <c r="B25" s="48"/>
      <c r="C25" s="48"/>
      <c r="D25" s="48"/>
    </row>
    <row r="26" spans="1:4" ht="20" customHeight="1" x14ac:dyDescent="0.35">
      <c r="A26" s="51" t="s">
        <v>146</v>
      </c>
      <c r="B26" s="48"/>
      <c r="C26" s="48"/>
      <c r="D26" s="48"/>
    </row>
    <row r="27" spans="1:4" ht="20" customHeight="1" x14ac:dyDescent="0.35">
      <c r="A27" s="51" t="s">
        <v>147</v>
      </c>
      <c r="B27" s="48"/>
      <c r="C27" s="48"/>
      <c r="D27" s="48"/>
    </row>
    <row r="29" spans="1:4" x14ac:dyDescent="0.35">
      <c r="A29" s="5" t="s">
        <v>148</v>
      </c>
    </row>
    <row r="30" spans="1:4" ht="24" customHeight="1" x14ac:dyDescent="0.35">
      <c r="A30" s="13" t="s">
        <v>149</v>
      </c>
      <c r="B30" s="13" t="s">
        <v>150</v>
      </c>
      <c r="C30" s="13" t="s">
        <v>151</v>
      </c>
    </row>
    <row r="31" spans="1:4" x14ac:dyDescent="0.35">
      <c r="A31" s="15" t="s">
        <v>152</v>
      </c>
      <c r="B31" s="24" t="s">
        <v>153</v>
      </c>
      <c r="C31" s="50" t="s">
        <v>154</v>
      </c>
      <c r="D31" s="48"/>
    </row>
    <row r="32" spans="1:4" x14ac:dyDescent="0.35">
      <c r="A32" s="15" t="s">
        <v>155</v>
      </c>
      <c r="B32" s="24" t="s">
        <v>156</v>
      </c>
      <c r="C32" s="50" t="s">
        <v>157</v>
      </c>
      <c r="D32" s="48"/>
    </row>
    <row r="33" spans="1:4" x14ac:dyDescent="0.35">
      <c r="A33" s="15" t="s">
        <v>158</v>
      </c>
      <c r="B33" s="24" t="s">
        <v>159</v>
      </c>
      <c r="C33" s="50" t="s">
        <v>160</v>
      </c>
      <c r="D33" s="48"/>
    </row>
    <row r="34" spans="1:4" x14ac:dyDescent="0.35">
      <c r="A34" s="15" t="s">
        <v>161</v>
      </c>
      <c r="B34" s="24" t="s">
        <v>162</v>
      </c>
      <c r="C34" s="50" t="s">
        <v>163</v>
      </c>
      <c r="D34" s="48"/>
    </row>
    <row r="35" spans="1:4" x14ac:dyDescent="0.35">
      <c r="A35" s="15" t="s">
        <v>164</v>
      </c>
      <c r="B35" s="24" t="s">
        <v>165</v>
      </c>
      <c r="C35" s="50" t="s">
        <v>166</v>
      </c>
      <c r="D35" s="48"/>
    </row>
    <row r="36" spans="1:4" x14ac:dyDescent="0.35">
      <c r="A36" s="15"/>
      <c r="B36" s="24"/>
      <c r="C36" s="50"/>
      <c r="D36" s="48"/>
    </row>
    <row r="37" spans="1:4" x14ac:dyDescent="0.35">
      <c r="A37" s="15"/>
      <c r="B37" s="24"/>
      <c r="C37" s="50"/>
      <c r="D37" s="48"/>
    </row>
    <row r="39" spans="1:4" x14ac:dyDescent="0.35">
      <c r="A39" s="11" t="s">
        <v>14</v>
      </c>
    </row>
  </sheetData>
  <sheetProtection sheet="1" formatCells="0" formatColumns="0" formatRows="0" insertRows="0" insertHyperlinks="0" deleteRows="0" sort="0" autoFilter="0"/>
  <mergeCells count="18">
    <mergeCell ref="A6:D6"/>
    <mergeCell ref="A22:D22"/>
    <mergeCell ref="C33:D33"/>
    <mergeCell ref="A20:D20"/>
    <mergeCell ref="A21:D21"/>
    <mergeCell ref="A26:D26"/>
    <mergeCell ref="A18:D18"/>
    <mergeCell ref="A27:D27"/>
    <mergeCell ref="A8:D8"/>
    <mergeCell ref="C32:D32"/>
    <mergeCell ref="C37:D37"/>
    <mergeCell ref="C36:D36"/>
    <mergeCell ref="A7:D7"/>
    <mergeCell ref="A25:D25"/>
    <mergeCell ref="A19:D19"/>
    <mergeCell ref="C31:D31"/>
    <mergeCell ref="C35:D35"/>
    <mergeCell ref="C34:D34"/>
  </mergeCells>
  <printOptions horizontalCentered="1"/>
  <pageMargins left="0.4" right="0.4" top="0.5" bottom="0.5" header="0.5" footer="0.5"/>
  <pageSetup paperSize="9" scale="93" fitToHeight="0" orientation="landscape" r:id="rId1"/>
  <headerFooter>
    <oddFooter>&amp;C&amp;8 &amp;K808080Mẫu của A.M Agency – amagency.vn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17"/>
  <sheetViews>
    <sheetView showGridLines="0" zoomScaleNormal="100" workbookViewId="0"/>
  </sheetViews>
  <sheetFormatPr defaultRowHeight="14.5" x14ac:dyDescent="0.35"/>
  <cols>
    <col min="1" max="3" width="26" customWidth="1"/>
    <col min="4" max="5" width="14" customWidth="1"/>
    <col min="6" max="6" width="22" customWidth="1"/>
  </cols>
  <sheetData>
    <row r="1" spans="1:4" ht="26" customHeight="1" x14ac:dyDescent="0.4">
      <c r="A1" s="1" t="s">
        <v>167</v>
      </c>
    </row>
    <row r="2" spans="1:4" x14ac:dyDescent="0.35">
      <c r="A2" s="3" t="s">
        <v>168</v>
      </c>
    </row>
    <row r="4" spans="1:4" ht="24" customHeight="1" x14ac:dyDescent="0.35">
      <c r="A4" s="13" t="s">
        <v>22</v>
      </c>
      <c r="B4" s="13" t="s">
        <v>47</v>
      </c>
      <c r="C4" s="13" t="s">
        <v>169</v>
      </c>
      <c r="D4" s="13" t="s">
        <v>170</v>
      </c>
    </row>
    <row r="5" spans="1:4" x14ac:dyDescent="0.35">
      <c r="A5" s="34" t="s">
        <v>171</v>
      </c>
      <c r="B5" s="34" t="s">
        <v>51</v>
      </c>
      <c r="C5" s="34" t="s">
        <v>78</v>
      </c>
      <c r="D5" s="34" t="s">
        <v>53</v>
      </c>
    </row>
    <row r="6" spans="1:4" x14ac:dyDescent="0.35">
      <c r="A6" s="34" t="s">
        <v>172</v>
      </c>
      <c r="B6" s="34" t="s">
        <v>54</v>
      </c>
      <c r="C6" s="34" t="s">
        <v>81</v>
      </c>
      <c r="D6" s="34" t="s">
        <v>50</v>
      </c>
    </row>
    <row r="7" spans="1:4" x14ac:dyDescent="0.35">
      <c r="A7" s="34" t="s">
        <v>173</v>
      </c>
      <c r="B7" s="34" t="s">
        <v>56</v>
      </c>
      <c r="C7" s="34" t="s">
        <v>86</v>
      </c>
    </row>
    <row r="8" spans="1:4" x14ac:dyDescent="0.35">
      <c r="A8" s="34" t="s">
        <v>174</v>
      </c>
      <c r="B8" s="34" t="s">
        <v>59</v>
      </c>
      <c r="C8" s="34" t="s">
        <v>91</v>
      </c>
    </row>
    <row r="9" spans="1:4" x14ac:dyDescent="0.35">
      <c r="A9" s="34" t="s">
        <v>23</v>
      </c>
      <c r="B9" s="34" t="s">
        <v>62</v>
      </c>
      <c r="C9" s="34" t="s">
        <v>95</v>
      </c>
    </row>
    <row r="10" spans="1:4" x14ac:dyDescent="0.35">
      <c r="A10" s="34" t="s">
        <v>175</v>
      </c>
      <c r="B10" s="34" t="s">
        <v>176</v>
      </c>
      <c r="C10" s="34" t="s">
        <v>103</v>
      </c>
    </row>
    <row r="11" spans="1:4" x14ac:dyDescent="0.35">
      <c r="A11" s="34" t="s">
        <v>177</v>
      </c>
      <c r="C11" s="34" t="s">
        <v>106</v>
      </c>
    </row>
    <row r="12" spans="1:4" x14ac:dyDescent="0.35">
      <c r="A12" s="34" t="s">
        <v>178</v>
      </c>
      <c r="C12" s="34" t="s">
        <v>110</v>
      </c>
    </row>
    <row r="13" spans="1:4" x14ac:dyDescent="0.35">
      <c r="A13" s="34" t="s">
        <v>176</v>
      </c>
    </row>
    <row r="17" spans="1:1" x14ac:dyDescent="0.35">
      <c r="A17" s="11" t="s">
        <v>14</v>
      </c>
    </row>
  </sheetData>
  <sheetProtection sheet="1" formatCells="0" formatColumns="0" formatRows="0" insertRows="0" insertHyperlinks="0" deleteRows="0" sort="0" autoFilter="0"/>
  <printOptions horizontalCentered="1"/>
  <pageMargins left="0.4" right="0.4" top="0.5" bottom="0.5" header="0.5" footer="0.5"/>
  <pageSetup paperSize="9" fitToHeight="0" orientation="landscape" r:id="rId1"/>
  <headerFooter>
    <oddFooter>&amp;C&amp;8 &amp;K808080Mẫu của A.M Agency – amagency.vn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0. Bắt đầu</vt:lpstr>
      <vt:lpstr>1. Thông tin và chỉ tiêu</vt:lpstr>
      <vt:lpstr>2. Chi phí</vt:lpstr>
      <vt:lpstr>3. Đánh giá</vt:lpstr>
      <vt:lpstr>Danh mục</vt:lpstr>
      <vt:lpstr>'0. Bắt đầu'!Print_Area</vt:lpstr>
      <vt:lpstr>'2. Chi phí'!Print_Area</vt:lpstr>
      <vt:lpstr>'3. Đánh giá'!Print_Area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Lâm Quốc Hoàng</cp:lastModifiedBy>
  <dcterms:created xsi:type="dcterms:W3CDTF">2026-11-07T18:17:25Z</dcterms:created>
  <dcterms:modified xsi:type="dcterms:W3CDTF">2026-11-08T00:49:29Z</dcterms:modified>
</cp:coreProperties>
</file>